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Bz\BBE\2. Uitvoerings en verzelfstandigingsorganisaties\2.1 Algemeen\2. Beleidslijnen en casuïstiek\Formulier leenfaciliteit\"/>
    </mc:Choice>
  </mc:AlternateContent>
  <xr:revisionPtr revIDLastSave="0" documentId="13_ncr:1_{83084CA4-DF59-4CF7-91D1-58A9757B5495}" xr6:coauthVersionLast="47" xr6:coauthVersionMax="47" xr10:uidLastSave="{00000000-0000-0000-0000-000000000000}"/>
  <bookViews>
    <workbookView xWindow="-108" yWindow="-108" windowWidth="23256" windowHeight="12576" tabRatio="849" xr2:uid="{CCF7810F-1309-4D02-ACED-C3AA9E5496A0}"/>
  </bookViews>
  <sheets>
    <sheet name="Uitleg" sheetId="11" r:id="rId1"/>
    <sheet name="Was-wordt lijst" sheetId="1" r:id="rId2"/>
    <sheet name="1. Onderbouwing leenplafond" sheetId="9" r:id="rId3"/>
    <sheet name="2. Toelichting Activa" sheetId="10" r:id="rId4"/>
    <sheet name="3. Aanvraag formulier" sheetId="3" r:id="rId5"/>
    <sheet name="RHB" sheetId="4" state="hidden" r:id="rId6"/>
    <sheet name="Parameters" sheetId="5" state="hidden" r:id="rId7"/>
    <sheet name="Onderhoud" sheetId="7" state="hidden" r:id="rId8"/>
  </sheets>
  <definedNames>
    <definedName name="Activa">Parameters!$A$3:$A$98</definedName>
    <definedName name="Areaalassets_Infrastructuur">Parameters!$F$3:$F$98</definedName>
    <definedName name="Computer_hardware_en_software">Parameters!$I$3:$I$98</definedName>
    <definedName name="Erfpachtrechten">Parameters!$E$3:$E$98</definedName>
    <definedName name="Gebouwen">Parameters!$C$3:$C$98</definedName>
    <definedName name="Grond">Parameters!$B$3:$B$98</definedName>
    <definedName name="Installaties">Parameters!$G$3:$G$98</definedName>
    <definedName name="Inventaris">Parameters!$H$3:$H$98</definedName>
    <definedName name="Overige_materiële_vaste_activa">Parameters!$M$3:$M$98</definedName>
    <definedName name="Vaartuigen">Parameters!$K$3:$K$98</definedName>
    <definedName name="Verbouwingen">Parameters!$D$3:$D$98</definedName>
    <definedName name="Vervoermiddelen">Parameters!$J$3:$J$98</definedName>
    <definedName name="Vliegtuigen">Parameters!$L$3:$L$98</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B27" i="10"/>
  <c r="B28" i="10"/>
  <c r="B29" i="10"/>
  <c r="B30" i="10"/>
  <c r="B31" i="10"/>
  <c r="B32" i="10"/>
  <c r="B33" i="10"/>
  <c r="B34" i="10"/>
  <c r="B35" i="10"/>
  <c r="B36" i="10"/>
  <c r="B26" i="10"/>
  <c r="A27" i="10"/>
  <c r="A28" i="10"/>
  <c r="A29" i="10"/>
  <c r="A30" i="10"/>
  <c r="A31" i="10"/>
  <c r="A32" i="10"/>
  <c r="A33" i="10"/>
  <c r="A34" i="10"/>
  <c r="A35" i="10"/>
  <c r="A36" i="10"/>
  <c r="A26" i="10"/>
  <c r="B4" i="10"/>
  <c r="B5" i="10"/>
  <c r="B6" i="10"/>
  <c r="B7" i="10"/>
  <c r="B8" i="10"/>
  <c r="B9" i="10"/>
  <c r="B10" i="10"/>
  <c r="B11" i="10"/>
  <c r="B12" i="10"/>
  <c r="B13" i="10"/>
  <c r="B14" i="10"/>
  <c r="B15" i="10"/>
  <c r="B16" i="10"/>
  <c r="B17" i="10"/>
  <c r="B18" i="10"/>
  <c r="B19" i="10"/>
  <c r="B20" i="10"/>
  <c r="B21" i="10"/>
  <c r="B22" i="10"/>
  <c r="B23" i="10"/>
  <c r="B3" i="10"/>
  <c r="D9" i="9"/>
  <c r="E9" i="9"/>
  <c r="B30" i="3" l="1"/>
  <c r="B19" i="3"/>
  <c r="B20" i="3"/>
  <c r="B21" i="3"/>
  <c r="B22" i="3"/>
  <c r="B23" i="3"/>
  <c r="B24" i="3"/>
  <c r="B25" i="3"/>
  <c r="B26" i="3"/>
  <c r="B27" i="3"/>
  <c r="B28" i="3"/>
  <c r="B29" i="3"/>
  <c r="B18" i="3"/>
  <c r="C17" i="3"/>
  <c r="D25" i="9"/>
  <c r="E25" i="9"/>
  <c r="E31" i="9"/>
  <c r="F31" i="9"/>
  <c r="E32" i="9"/>
  <c r="F32" i="9"/>
  <c r="E33" i="9"/>
  <c r="F33" i="9"/>
  <c r="E34" i="9"/>
  <c r="F34" i="9"/>
  <c r="E35" i="9"/>
  <c r="F35" i="9"/>
  <c r="E36" i="9"/>
  <c r="F36" i="9"/>
  <c r="E37" i="9"/>
  <c r="F37" i="9"/>
  <c r="E38" i="9"/>
  <c r="F38" i="9"/>
  <c r="E39" i="9"/>
  <c r="F39" i="9"/>
  <c r="E40" i="9"/>
  <c r="F40" i="9"/>
  <c r="E41" i="9"/>
  <c r="F41" i="9"/>
  <c r="D32" i="9"/>
  <c r="D33" i="9"/>
  <c r="D34" i="9"/>
  <c r="D35" i="9"/>
  <c r="D36" i="9"/>
  <c r="D37" i="9"/>
  <c r="D38" i="9"/>
  <c r="D39" i="9"/>
  <c r="D40" i="9"/>
  <c r="D41" i="9"/>
  <c r="D31" i="9"/>
  <c r="E8" i="9"/>
  <c r="F8" i="9"/>
  <c r="F9" i="9"/>
  <c r="E10" i="9"/>
  <c r="F10" i="9"/>
  <c r="E11" i="9"/>
  <c r="F11" i="9"/>
  <c r="E12" i="9"/>
  <c r="F12" i="9"/>
  <c r="E13" i="9"/>
  <c r="F13" i="9"/>
  <c r="E14" i="9"/>
  <c r="F14" i="9"/>
  <c r="E15" i="9"/>
  <c r="F15" i="9"/>
  <c r="E16" i="9"/>
  <c r="F16" i="9"/>
  <c r="E17" i="9"/>
  <c r="F17" i="9"/>
  <c r="E18" i="9"/>
  <c r="F18" i="9"/>
  <c r="E19" i="9"/>
  <c r="F19" i="9"/>
  <c r="E20" i="9"/>
  <c r="F20" i="9"/>
  <c r="E21" i="9"/>
  <c r="F21" i="9"/>
  <c r="E22" i="9"/>
  <c r="F22" i="9"/>
  <c r="E23" i="9"/>
  <c r="F23" i="9"/>
  <c r="E24" i="9"/>
  <c r="F24" i="9"/>
  <c r="F25" i="9"/>
  <c r="E26" i="9"/>
  <c r="F26" i="9"/>
  <c r="E27" i="9"/>
  <c r="F27" i="9"/>
  <c r="E28" i="9"/>
  <c r="F28" i="9"/>
  <c r="D10" i="9"/>
  <c r="D11" i="9"/>
  <c r="D12" i="9"/>
  <c r="D13" i="9"/>
  <c r="D14" i="9"/>
  <c r="D15" i="9"/>
  <c r="D16" i="9"/>
  <c r="D17" i="9"/>
  <c r="D18" i="9"/>
  <c r="D19" i="9"/>
  <c r="D20" i="9"/>
  <c r="D21" i="9"/>
  <c r="D22" i="9"/>
  <c r="D23" i="9"/>
  <c r="D24" i="9"/>
  <c r="D26" i="9"/>
  <c r="D27" i="9"/>
  <c r="D28" i="9"/>
  <c r="D8" i="9"/>
  <c r="A16" i="10"/>
  <c r="A17" i="10"/>
  <c r="A18" i="10"/>
  <c r="A19" i="10"/>
  <c r="A20" i="10"/>
  <c r="A21" i="10"/>
  <c r="A22" i="10"/>
  <c r="A23" i="10"/>
  <c r="A25" i="10"/>
  <c r="A4" i="10"/>
  <c r="A5" i="10"/>
  <c r="A6" i="10"/>
  <c r="A7" i="10"/>
  <c r="A8" i="10"/>
  <c r="A9" i="10"/>
  <c r="A10" i="10"/>
  <c r="A11" i="10"/>
  <c r="A12" i="10"/>
  <c r="A13" i="10"/>
  <c r="A14" i="10"/>
  <c r="A15" i="10"/>
  <c r="A3" i="10"/>
  <c r="L32" i="3"/>
  <c r="M32" i="3"/>
  <c r="K32" i="3"/>
  <c r="I32" i="3"/>
  <c r="H32" i="3"/>
  <c r="C30" i="3"/>
  <c r="N6" i="9"/>
  <c r="J32" i="3" s="1"/>
  <c r="Q5" i="9"/>
  <c r="P5" i="9"/>
  <c r="O5" i="9"/>
  <c r="M5" i="9"/>
  <c r="L5" i="9"/>
  <c r="H6" i="9"/>
  <c r="I6" i="9"/>
  <c r="J6" i="9"/>
  <c r="K6" i="9"/>
  <c r="G6" i="9"/>
  <c r="G30" i="9"/>
  <c r="K5" i="9"/>
  <c r="J5" i="9"/>
  <c r="I5" i="9"/>
  <c r="H5" i="9"/>
  <c r="M17" i="3" l="1"/>
  <c r="I17" i="3" l="1"/>
  <c r="H17" i="3"/>
  <c r="K17" i="3"/>
  <c r="L17" i="3"/>
  <c r="D17" i="3"/>
  <c r="G25" i="3" l="1"/>
  <c r="E25" i="3"/>
  <c r="D25" i="3"/>
  <c r="C25" i="3"/>
  <c r="F25" i="3"/>
  <c r="D26" i="3"/>
  <c r="G26" i="3"/>
  <c r="E26" i="3"/>
  <c r="C26" i="3"/>
  <c r="F26" i="3"/>
  <c r="F20" i="3"/>
  <c r="E20" i="3"/>
  <c r="D20" i="3"/>
  <c r="G20" i="3"/>
  <c r="C20" i="3"/>
  <c r="C21" i="3"/>
  <c r="F21" i="3"/>
  <c r="D21" i="3"/>
  <c r="G21" i="3"/>
  <c r="E21" i="3"/>
  <c r="C29" i="3"/>
  <c r="F29" i="3"/>
  <c r="D29" i="3"/>
  <c r="G29" i="3"/>
  <c r="E29" i="3"/>
  <c r="E24" i="3"/>
  <c r="C24" i="3"/>
  <c r="F24" i="3"/>
  <c r="D24" i="3"/>
  <c r="G24" i="3"/>
  <c r="E18" i="3"/>
  <c r="D18" i="3"/>
  <c r="C18" i="3"/>
  <c r="F18" i="3"/>
  <c r="G18" i="3"/>
  <c r="D19" i="3"/>
  <c r="G19" i="3"/>
  <c r="E19" i="3"/>
  <c r="C19" i="3"/>
  <c r="F19" i="3"/>
  <c r="G22" i="3"/>
  <c r="C22" i="3"/>
  <c r="F22" i="3"/>
  <c r="D22" i="3"/>
  <c r="E22" i="3"/>
  <c r="D27" i="3"/>
  <c r="G27" i="3"/>
  <c r="E27" i="3"/>
  <c r="C27" i="3"/>
  <c r="F27" i="3"/>
  <c r="F28" i="3"/>
  <c r="D28" i="3"/>
  <c r="C28" i="3"/>
  <c r="G28" i="3"/>
  <c r="E28" i="3"/>
  <c r="E23" i="3"/>
  <c r="C23" i="3"/>
  <c r="D23" i="3"/>
  <c r="F23" i="3"/>
  <c r="G23" i="3"/>
  <c r="F32" i="3" l="1"/>
  <c r="E32" i="3"/>
  <c r="D32" i="3"/>
  <c r="G32" i="3"/>
  <c r="C32" i="3"/>
  <c r="F17" i="3"/>
  <c r="E17" i="3"/>
  <c r="G17" i="3"/>
</calcChain>
</file>

<file path=xl/sharedStrings.xml><?xml version="1.0" encoding="utf-8"?>
<sst xmlns="http://schemas.openxmlformats.org/spreadsheetml/2006/main" count="247" uniqueCount="166">
  <si>
    <t>Aanvraag t-1</t>
  </si>
  <si>
    <t>Lopend jaar</t>
  </si>
  <si>
    <t>t+1</t>
  </si>
  <si>
    <t>t+2</t>
  </si>
  <si>
    <t>t+3</t>
  </si>
  <si>
    <t>t+4</t>
  </si>
  <si>
    <t>Uitputting t-1</t>
  </si>
  <si>
    <t>Procentueel</t>
  </si>
  <si>
    <t>Vervanging</t>
  </si>
  <si>
    <t>%</t>
  </si>
  <si>
    <t>Uitbreiding</t>
  </si>
  <si>
    <t>-</t>
  </si>
  <si>
    <t>Voorwaardelijke aanvraag</t>
  </si>
  <si>
    <t>Toelichting</t>
  </si>
  <si>
    <t>FORMULIER VOOR LEENAANVRAAG AGENTSCHAPPEN</t>
  </si>
  <si>
    <t>GEGEVENS AANVRAGER</t>
  </si>
  <si>
    <t>Naam</t>
  </si>
  <si>
    <t>Telefoon</t>
  </si>
  <si>
    <t>E-MAIL</t>
  </si>
  <si>
    <t>Departement</t>
  </si>
  <si>
    <t>TOTAAL AANVRAAG</t>
  </si>
  <si>
    <t>Totaal</t>
  </si>
  <si>
    <t>AFSPRAKEN VOORWAARDELIJK DEEL</t>
  </si>
  <si>
    <t>AANVAARDING FEZ</t>
  </si>
  <si>
    <t>Ondertekening directeur FEZ</t>
  </si>
  <si>
    <t>Datum</t>
  </si>
  <si>
    <t>AANVAARDING IRF</t>
  </si>
  <si>
    <t>Onderbouwing leenplafond gezien? (Ja/Nee)</t>
  </si>
  <si>
    <t>Verbouwingen</t>
  </si>
  <si>
    <t>Tabblad</t>
  </si>
  <si>
    <t>Erfpachtrechten</t>
  </si>
  <si>
    <t>Installaties</t>
  </si>
  <si>
    <t>Inventaris</t>
  </si>
  <si>
    <t>Vervoermiddelen</t>
  </si>
  <si>
    <t>Vaartuigen</t>
  </si>
  <si>
    <t>Vliegtuigen</t>
  </si>
  <si>
    <t>Parameters</t>
  </si>
  <si>
    <t>RHB</t>
  </si>
  <si>
    <t>Bedragen in euro's</t>
  </si>
  <si>
    <t>Grond</t>
  </si>
  <si>
    <t>Gebouwen</t>
  </si>
  <si>
    <t>Uitputting t-2</t>
  </si>
  <si>
    <t>Uitputting t-3</t>
  </si>
  <si>
    <t>Uitputting t-4</t>
  </si>
  <si>
    <t>Verwerking in tarieven</t>
  </si>
  <si>
    <t>Aanvraag lopend jaar</t>
  </si>
  <si>
    <t>Bedragen in miljoenen</t>
  </si>
  <si>
    <t>Aanvragen vorige jaren</t>
  </si>
  <si>
    <t>t-2</t>
  </si>
  <si>
    <t>t-3</t>
  </si>
  <si>
    <t>t-4</t>
  </si>
  <si>
    <t>Goedgekeurd door</t>
  </si>
  <si>
    <t>Procentueel t-1</t>
  </si>
  <si>
    <t>2. Toelichting Activa</t>
  </si>
  <si>
    <t>1. Onderbouwing leenplafonds</t>
  </si>
  <si>
    <t>1. Onderbouwing leenplafond</t>
  </si>
  <si>
    <t>3. Aanvraag formulier</t>
  </si>
  <si>
    <t>Wijzigingen communiceren aan agentschappen</t>
  </si>
  <si>
    <t>2. Toelichting Activa + 3 Aanvraag formulier</t>
  </si>
  <si>
    <t xml:space="preserve">Sheet jaarlijks updaten </t>
  </si>
  <si>
    <t>In Cel G9 het jaartal aanpassen. Dit wordt vervolgens automatisch in de gehele sheet aangepast.</t>
  </si>
  <si>
    <t>Kolom D+E+F heeft ook een aparte opmaak, zodat wanneer een activa wordt ingevuld, er meteen cellen rood worden en de deelnemer wordt geattendeerd om deze in te vullen.</t>
  </si>
  <si>
    <t>Ministerie van Algemene Zaken</t>
  </si>
  <si>
    <t>Ministerie van Asiel en Migratie</t>
  </si>
  <si>
    <t>Ministerie van Binnenlandse Zaken en Koninkrijksrelaties</t>
  </si>
  <si>
    <t>Ministerie van Buitenlandse Zaken</t>
  </si>
  <si>
    <t>Ministerie van Defensie</t>
  </si>
  <si>
    <t>Ministerie van Economische Zaken</t>
  </si>
  <si>
    <t>Ministerie van Financiën</t>
  </si>
  <si>
    <t>Ministerie van Infrastructuur en Waterstaat</t>
  </si>
  <si>
    <t>Ministerie van Justitie en Veiligheid</t>
  </si>
  <si>
    <t>Ministerie van Klimaat en Groene Groei</t>
  </si>
  <si>
    <t>Ministerie van Landbouw, Visserij, Voedselzekerheid en Natuur</t>
  </si>
  <si>
    <t>Ministerie van Onderwijs, Cultuur en Wetenschap</t>
  </si>
  <si>
    <t>Ministerie van Sociale Zaken en Werkgelegenheid</t>
  </si>
  <si>
    <t>Ministerie van Volksgezondheid, Welzijn en Sport</t>
  </si>
  <si>
    <t>Ministerie van Volkshuisvesting en Ruimtelijke Ordening</t>
  </si>
  <si>
    <t>Data in tabel van A11 t/m M35 worden overgenomen vanuit tabblad 1. Onderbouwing leenplafonds. Geen handmatige invoer hier.</t>
  </si>
  <si>
    <t>Dropdowmenu gemaakt voor het invulveld van departement.</t>
  </si>
  <si>
    <t>J/N?</t>
  </si>
  <si>
    <t>Ja</t>
  </si>
  <si>
    <t>Nee</t>
  </si>
  <si>
    <t>Kolom D+E+F daar wordt in alle regels waar waar een activa kan worden ingevuld(kolom B) de ALS formule gebruikt. Als B# niet gelijk is aan "-" dan verschijnt de tekst: J/N? invullen in het geel.</t>
  </si>
  <si>
    <t>Dit blad is deels beveiligd. Hele blad selecteren door op het driehoekje naast kolom A te staan en vervolgens met de rechtermuisknop naar beschermen en daar geblokkeerd uitgevinkt</t>
  </si>
  <si>
    <t>Vervolgens de cellen met formules geselecteerd en met rechtermuisknop naar celeigenschappen, beschermen, en daar geblokkeerd aanvinken. Kolommen D+E+F zijn niet geblokkeerd.</t>
  </si>
  <si>
    <t>Het blad vervolgens beveiligd met een wachtwoord.</t>
  </si>
  <si>
    <t>Deze hebben geen vinkje in de celeigenschappen bij geblokkeerd.</t>
  </si>
  <si>
    <t>Activa</t>
  </si>
  <si>
    <t>Looptijd</t>
  </si>
  <si>
    <t>Overzicht aanvraag Activa</t>
  </si>
  <si>
    <t>Omschrijving</t>
  </si>
  <si>
    <t>1. Onderbouwen leenplafond</t>
  </si>
  <si>
    <t>Bedragen invullen in euro's i.p.v. afronden op miljoenen.</t>
  </si>
  <si>
    <t>Voorwaardelijke aanvraag blijft apart invulbaar op het tabblad (wel met dropdownmenu voor de looptijd)</t>
  </si>
  <si>
    <t xml:space="preserve">Tabel volledig veranderd. Er is een dropdownmenu voor de activa waaruit gekozen kan worden vanaf cel A4 </t>
  </si>
  <si>
    <t xml:space="preserve">IRF wil de uitputting zien van t-2, t-3 en t-4. Dit is toegevoegd in de sheet. </t>
  </si>
  <si>
    <t>Activa categorie</t>
  </si>
  <si>
    <t>Vanaf B4 verschijnt een dropdownmenu zodra een keus is gemaakt in cel A. De keus voor activa bepaalt daarmee de looptijden. De looptijden zijn via parameters vastgelegd. Let op dat de slider onderaan kan staan, scroll/schuif heen en weer voor de juiste looptijd.</t>
  </si>
  <si>
    <t xml:space="preserve">Dit tabblad is deels beveiligd met een wachtwoord: A14 t/m M32. Op het driehoekje naast kolom A is gekozen om het blad volledig te blokkeren, m.u.v. de vrije invoervelden. </t>
  </si>
  <si>
    <t>Controleer of de formules in kolom D, E en F gevuld zijn, inclusief opmaak. De opmaak staat bij Gebruik formules/verwijzingen</t>
  </si>
  <si>
    <t>Formule sommen als is gebruikt om de informatie uit tabblad 1. Onderbouwing leenplafonds op te halen. Tevens wordt door de formule de bedragen omgerekend naar miljoenen voor IRF.</t>
  </si>
  <si>
    <t>Met deze formule haal je alle ingevulde gegevens op voor de activa categorie. Optelbereik is alle reguliere activa per begrotingsjaar, Criteriabereik is kolom A en criteria is de activa categorie</t>
  </si>
  <si>
    <t>A3 t/m A24 en A27 t/m A37 zijn geblokkeerd voor bewerking. De informatie in deze cellen wordt opgehaald uit het tabblad 1. Onderbouwing leenplafonds, Activa Categorie.</t>
  </si>
  <si>
    <t>Cel N6 daar wordt gebruik gemaakt van de ALS formule. Als de waarde in L6 groter is dan nul, dan wordt het percentage van de uitputting berekend (M6/L6).</t>
  </si>
  <si>
    <t>Alle invoervelden zijn verder gekleurd (zonder patroon) en invulbaar voor de gebruiker.</t>
  </si>
  <si>
    <t xml:space="preserve">Vanaf cel A3 is een verwijzing naar de ingevulde activa op tabblad 1. Onderbouwing leenplafonds naar het einde van de reeks gekopiëerd. </t>
  </si>
  <si>
    <t>Lijst met ministeries controleren en eventueel aanpassen.</t>
  </si>
  <si>
    <t>Activa categorieën + looptijden updaten volgens RBV. Op grond en onderhanden projecten wordt niet afgerond en dat heeft een lange looptijd. Vandaar dat er 100 jaar is ingevuld.</t>
  </si>
  <si>
    <t>Controleer of de activa categoriën vanuit de parameters correct worden overgenomen in de andere twee tabbladen</t>
  </si>
  <si>
    <t>Kijk of er voldoende regels zijn voor de nieuwe activa categoriën en verwijder regels of voeg ze toe zodat IRF een goed ingevuld 3. Aanvraag formulier ontvangt.</t>
  </si>
  <si>
    <t>Beveiligde velden/tabbladen/verborgen tabbladen</t>
  </si>
  <si>
    <t>RHB/Onderhoud</t>
  </si>
  <si>
    <t>Dit tabblad is volledig beveiligd en verborgen voor gebruikers.</t>
  </si>
  <si>
    <t xml:space="preserve">Deze tabbladen zijn beveiligd tegen gebruik en verborgen voor de gebruikers. </t>
  </si>
  <si>
    <t>Gebruik formules/verwijzingen/tabellen</t>
  </si>
  <si>
    <t>Leenplafonds</t>
  </si>
  <si>
    <t>(leeg)</t>
  </si>
  <si>
    <t>Eindtotaal</t>
  </si>
  <si>
    <t>Som van Leenplafonds</t>
  </si>
  <si>
    <t>Rijlabels</t>
  </si>
  <si>
    <t>Bewerking draaitabel</t>
  </si>
  <si>
    <t>nog uit te schrijven</t>
  </si>
  <si>
    <t>Draaitabel staat beschreven in het tabblad en onderhoud ook</t>
  </si>
  <si>
    <t>Activa omschrijving</t>
  </si>
  <si>
    <t>Bij lopend jaar staat het juiste jaartal, dit jaarlijks aanpassen zodat het overal in de sheet wordt verwerkt. In alle cellen met een datum staat er een verwijzing naar deze cel met een plus of minteken).</t>
  </si>
  <si>
    <t>lichtgrijs zijn formules en worden niet ingevuld, het wordt automatisch doorgerekend.</t>
  </si>
  <si>
    <t>Lichtblauwe invulvelden: invullen door agentschappen.</t>
  </si>
  <si>
    <t>Agentschappen</t>
  </si>
  <si>
    <t>agentschap College ter Beoordeling van Geneesmiddelen (aCBG)</t>
  </si>
  <si>
    <t>Centraal Justitieel Incassobureau (CJIB)</t>
  </si>
  <si>
    <t>CIBG</t>
  </si>
  <si>
    <t>Dienst ICT Uitvoering (DICTU)</t>
  </si>
  <si>
    <t>Dienst Justitiële Inrichtingen (DJI)</t>
  </si>
  <si>
    <t>Dienst Publiek en Communicatie (DPC)</t>
  </si>
  <si>
    <t>Dienst Uitvoering Onderwijs (DUO)</t>
  </si>
  <si>
    <t>Dienst van de Huurcommissie (DHC)</t>
  </si>
  <si>
    <t>FMHaaglanden (FMH)</t>
  </si>
  <si>
    <t>Immigratie- en Naturalisatiedienst (IND)</t>
  </si>
  <si>
    <t>Justis</t>
  </si>
  <si>
    <t>Justitiële ICT Organisatie (JIO)</t>
  </si>
  <si>
    <t>Justitiële Informatiedienst (Justid)</t>
  </si>
  <si>
    <t>Koninklijk Nederlands Meteorologisch Instituut (KNMI)</t>
  </si>
  <si>
    <t>Logius</t>
  </si>
  <si>
    <t>Nationaal Archief (NA)</t>
  </si>
  <si>
    <t>Nederlands Forensisch Instituut (NFI)</t>
  </si>
  <si>
    <t>Nederlandse Emissieautoriteit (NEa)</t>
  </si>
  <si>
    <t>Nederlandse Voedsel- en Warenautoriteit (NVWA)</t>
  </si>
  <si>
    <t>Organisatie en Personeel Rijk (O&amp;P Rijk)</t>
  </si>
  <si>
    <t>Paresto</t>
  </si>
  <si>
    <t>Rijksdienst voor Identiteitsgegevens (RvIG)</t>
  </si>
  <si>
    <t>Rijksdienst voor Ondernemend Nederland (RVO)</t>
  </si>
  <si>
    <t>Rijksinspectie Digitale Infrastructuur (RDI)</t>
  </si>
  <si>
    <t>Rijksinstituut voor Volksgezondheid en Milieu (RIVM)</t>
  </si>
  <si>
    <t>Rijksorganisatie Beveiliging en Logistiek (RBL)</t>
  </si>
  <si>
    <t>Rijksorganisatie voor Ontwikkeling, Digitalisering en Innovatie (ODI)</t>
  </si>
  <si>
    <t>Rijksvastgoedbedrijf (RVB)</t>
  </si>
  <si>
    <t>Rijkswaterstaat (RWS)</t>
  </si>
  <si>
    <t>SSC-ICT</t>
  </si>
  <si>
    <t>Agentschap:</t>
  </si>
  <si>
    <t>Agentschap</t>
  </si>
  <si>
    <t>Kolom C "omschrijving" moeten departementen invullen als ze kiezen voor een activa in dezelfde rij. Vervolgens worden de cellen in D+E+F rood en wordt daar een antwoord van de agentschappen verwacht</t>
  </si>
  <si>
    <t>In cel C5 staat een dropdownmenu met de agentschappen waaruit ze kunnen kiezen</t>
  </si>
  <si>
    <t>Het agentschap dat is gekozen bij 1. Onderbouwen leenplafond wordt overgenomen in dit tabblad voor IRF</t>
  </si>
  <si>
    <t>Areaalassets_infrastructuur</t>
  </si>
  <si>
    <t>Computer_hardware_en_software</t>
  </si>
  <si>
    <t>Overige_materiële_vaste_activa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</si>
</sst>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 #,##0.00;[Red]&quot;€&quot;\ \-#,##0.00"/>
    <numFmt numFmtId="41" formatCode="_ * #,##0_ ;_ * \-#,##0_ ;_ * &quot;-&quot;_ ;_ @_ "/>
    <numFmt numFmtId="43" formatCode="_ * #,##0.00_ ;_ * \-#,##0.00_ ;_ * &quot;-&quot;??_ ;_ @_ "/>
    <numFmt numFmtId="164" formatCode="0.0%"/>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rgb="FF3F3F3F"/>
      <name val="Calibri"/>
      <family val="2"/>
      <scheme val="minor"/>
    </font>
    <font>
      <sz val="8"/>
      <color theme="1"/>
      <name val="Verdana"/>
      <family val="2"/>
    </font>
    <font>
      <sz val="10"/>
      <color theme="1" tint="0.34998626667073579"/>
      <name val="Calibri"/>
      <family val="2"/>
      <scheme val="minor"/>
    </font>
    <font>
      <b/>
      <sz val="8"/>
      <color theme="1"/>
      <name val="Verdana"/>
      <family val="2"/>
    </font>
    <font>
      <sz val="9"/>
      <color theme="1"/>
      <name val="Verdana"/>
      <family val="2"/>
    </font>
    <font>
      <b/>
      <sz val="10"/>
      <color theme="1" tint="0.34998626667073579"/>
      <name val="Calibri"/>
      <family val="2"/>
      <scheme val="minor"/>
    </font>
    <font>
      <b/>
      <sz val="11"/>
      <color theme="1"/>
      <name val="Calibri"/>
      <family val="2"/>
      <scheme val="minor"/>
    </font>
    <font>
      <b/>
      <sz val="12"/>
      <color theme="1"/>
      <name val="Verdana"/>
      <family val="2"/>
    </font>
    <font>
      <b/>
      <sz val="9"/>
      <color theme="1" tint="0.34998626667073579"/>
      <name val="Verdana"/>
      <family val="2"/>
    </font>
    <font>
      <b/>
      <sz val="10"/>
      <color theme="1" tint="0.34998626667073579"/>
      <name val="Verdana"/>
      <family val="2"/>
    </font>
    <font>
      <i/>
      <sz val="11"/>
      <color theme="1"/>
      <name val="Verdana"/>
      <family val="2"/>
    </font>
    <font>
      <sz val="10"/>
      <color rgb="FFFF0000"/>
      <name val="Verdana"/>
      <family val="2"/>
    </font>
    <font>
      <b/>
      <sz val="10"/>
      <color rgb="FFFF0000"/>
      <name val="Verdana"/>
      <family val="2"/>
    </font>
    <font>
      <sz val="10"/>
      <color theme="1"/>
      <name val="Verdana"/>
      <family val="2"/>
    </font>
    <font>
      <b/>
      <sz val="10"/>
      <color theme="1"/>
      <name val="Verdana"/>
      <family val="2"/>
    </font>
    <font>
      <sz val="9"/>
      <color theme="1" tint="0.34998626667073579"/>
      <name val="Verdana"/>
      <family val="2"/>
    </font>
    <font>
      <b/>
      <sz val="14"/>
      <color theme="3"/>
      <name val="Verdana"/>
      <family val="2"/>
    </font>
    <font>
      <b/>
      <sz val="10"/>
      <name val="Verdana"/>
      <family val="2"/>
    </font>
    <font>
      <i/>
      <sz val="10"/>
      <color theme="1"/>
      <name val="Verdana"/>
      <family val="2"/>
    </font>
    <font>
      <sz val="10"/>
      <color theme="7" tint="0.59999389629810485"/>
      <name val="Calibri"/>
      <family val="2"/>
      <scheme val="minor"/>
    </font>
    <font>
      <sz val="11"/>
      <color theme="1"/>
      <name val="Verdana"/>
      <family val="2"/>
    </font>
    <font>
      <b/>
      <sz val="14"/>
      <color theme="1"/>
      <name val="Verdana"/>
      <family val="2"/>
    </font>
    <font>
      <b/>
      <sz val="9"/>
      <color theme="1"/>
      <name val="Verdana"/>
      <family val="2"/>
    </font>
    <font>
      <b/>
      <sz val="12"/>
      <color theme="3"/>
      <name val="Verdana"/>
      <family val="2"/>
    </font>
    <font>
      <sz val="16"/>
      <color theme="3"/>
      <name val="Verdana"/>
      <family val="2"/>
    </font>
    <font>
      <b/>
      <sz val="11"/>
      <color theme="1"/>
      <name val="Verdana"/>
      <family val="2"/>
    </font>
  </fonts>
  <fills count="10">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
      <patternFill patternType="darkUp">
        <fgColor theme="4"/>
      </patternFill>
    </fill>
    <fill>
      <patternFill patternType="solid">
        <fgColor theme="2" tint="-9.9978637043366805E-2"/>
        <bgColor indexed="64"/>
      </patternFill>
    </fill>
    <fill>
      <patternFill patternType="solid">
        <fgColor theme="4" tint="0.59999389629810485"/>
        <bgColor indexed="64"/>
      </patternFill>
    </fill>
    <fill>
      <patternFill patternType="darkUp">
        <fgColor theme="4"/>
        <bgColor auto="1"/>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thin">
        <color theme="1" tint="0.34998626667073579"/>
      </bottom>
      <diagonal/>
    </border>
    <border>
      <left/>
      <right/>
      <top style="thin">
        <color theme="1" tint="0.34998626667073579"/>
      </top>
      <bottom/>
      <diagonal/>
    </border>
    <border>
      <left/>
      <right/>
      <top/>
      <bottom style="medium">
        <color rgb="FF0070C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70C0"/>
      </right>
      <top style="medium">
        <color indexed="64"/>
      </top>
      <bottom style="medium">
        <color indexed="64"/>
      </bottom>
      <diagonal/>
    </border>
    <border>
      <left style="medium">
        <color rgb="FF0070C0"/>
      </left>
      <right style="medium">
        <color rgb="FF0070C0"/>
      </right>
      <top style="medium">
        <color indexed="64"/>
      </top>
      <bottom style="medium">
        <color indexed="64"/>
      </bottom>
      <diagonal/>
    </border>
    <border>
      <left style="medium">
        <color rgb="FF0070C0"/>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43" fontId="1" fillId="0" borderId="0" applyFont="0" applyFill="0" applyBorder="0" applyAlignment="0" applyProtection="0"/>
  </cellStyleXfs>
  <cellXfs count="82">
    <xf numFmtId="0" fontId="0" fillId="0" borderId="0" xfId="0"/>
    <xf numFmtId="0" fontId="0" fillId="6" borderId="0" xfId="0" applyFill="1"/>
    <xf numFmtId="0" fontId="0" fillId="7" borderId="0" xfId="0" applyFill="1"/>
    <xf numFmtId="0" fontId="11" fillId="0" borderId="0" xfId="0" applyFont="1"/>
    <xf numFmtId="0" fontId="10" fillId="7" borderId="0" xfId="0" applyFont="1" applyFill="1"/>
    <xf numFmtId="0" fontId="2" fillId="0" borderId="0" xfId="2" applyAlignment="1" applyProtection="1">
      <alignment vertical="center"/>
    </xf>
    <xf numFmtId="0" fontId="0" fillId="0" borderId="0" xfId="0" applyAlignment="1" applyProtection="1">
      <alignment vertical="center"/>
    </xf>
    <xf numFmtId="0" fontId="0" fillId="5" borderId="0" xfId="0" applyFill="1" applyProtection="1"/>
    <xf numFmtId="0" fontId="0" fillId="0" borderId="0" xfId="0" applyProtection="1"/>
    <xf numFmtId="0" fontId="20" fillId="0" borderId="1" xfId="3" applyFont="1" applyAlignment="1" applyProtection="1">
      <alignment vertical="center"/>
    </xf>
    <xf numFmtId="0" fontId="19" fillId="0" borderId="0" xfId="0" applyFont="1" applyProtection="1"/>
    <xf numFmtId="0" fontId="6" fillId="0" borderId="0" xfId="0" applyFont="1" applyProtection="1"/>
    <xf numFmtId="0" fontId="3" fillId="0" borderId="1" xfId="3" applyAlignment="1" applyProtection="1">
      <alignment vertical="center"/>
    </xf>
    <xf numFmtId="0" fontId="22" fillId="0" borderId="0" xfId="0" applyFont="1" applyProtection="1"/>
    <xf numFmtId="0" fontId="17" fillId="0" borderId="0" xfId="0" applyFont="1" applyProtection="1"/>
    <xf numFmtId="0" fontId="17" fillId="0" borderId="0" xfId="0" applyFont="1" applyAlignment="1" applyProtection="1">
      <alignment horizontal="right"/>
    </xf>
    <xf numFmtId="0" fontId="18" fillId="0" borderId="0" xfId="0" applyFont="1" applyProtection="1"/>
    <xf numFmtId="0" fontId="10" fillId="0" borderId="0" xfId="0" applyFont="1" applyProtection="1"/>
    <xf numFmtId="43" fontId="17" fillId="0" borderId="0" xfId="5" applyFont="1" applyProtection="1"/>
    <xf numFmtId="8" fontId="17" fillId="0" borderId="0" xfId="0" applyNumberFormat="1" applyFont="1" applyProtection="1"/>
    <xf numFmtId="9" fontId="15" fillId="0" borderId="0" xfId="1" applyFont="1" applyProtection="1"/>
    <xf numFmtId="43" fontId="18" fillId="0" borderId="0" xfId="5" applyFont="1" applyProtection="1"/>
    <xf numFmtId="8" fontId="18" fillId="0" borderId="0" xfId="0" applyNumberFormat="1" applyFont="1" applyProtection="1"/>
    <xf numFmtId="9" fontId="16" fillId="0" borderId="0" xfId="1" applyFont="1" applyProtection="1"/>
    <xf numFmtId="0" fontId="13" fillId="0" borderId="0" xfId="0" applyFont="1" applyProtection="1"/>
    <xf numFmtId="0" fontId="9" fillId="0" borderId="0" xfId="0" applyFont="1" applyProtection="1"/>
    <xf numFmtId="0" fontId="12" fillId="0" borderId="0" xfId="0" applyFont="1" applyProtection="1"/>
    <xf numFmtId="0" fontId="17" fillId="0" borderId="0" xfId="0" applyFont="1" applyAlignment="1" applyProtection="1">
      <alignment horizontal="center"/>
    </xf>
    <xf numFmtId="0" fontId="24" fillId="0" borderId="0" xfId="0" applyFont="1"/>
    <xf numFmtId="0" fontId="0" fillId="0" borderId="0" xfId="0" applyFill="1"/>
    <xf numFmtId="0" fontId="0" fillId="0" borderId="0" xfId="0" applyAlignment="1">
      <alignment wrapText="1"/>
    </xf>
    <xf numFmtId="43" fontId="17" fillId="0" borderId="0" xfId="0" applyNumberFormat="1" applyFont="1" applyProtection="1"/>
    <xf numFmtId="0" fontId="27" fillId="0" borderId="1" xfId="3" applyFont="1" applyAlignment="1" applyProtection="1">
      <alignment vertical="center"/>
    </xf>
    <xf numFmtId="0" fontId="28" fillId="0" borderId="0" xfId="2" applyFont="1" applyAlignment="1" applyProtection="1">
      <alignment horizontal="left" vertical="center"/>
    </xf>
    <xf numFmtId="0" fontId="0" fillId="4" borderId="0" xfId="0" applyFill="1" applyProtection="1"/>
    <xf numFmtId="0" fontId="11" fillId="0" borderId="5" xfId="0" applyFont="1" applyBorder="1"/>
    <xf numFmtId="0" fontId="24" fillId="5" borderId="0" xfId="0" applyFont="1" applyFill="1"/>
    <xf numFmtId="0" fontId="8" fillId="4" borderId="0" xfId="0" applyFont="1" applyFill="1" applyProtection="1">
      <protection locked="0"/>
    </xf>
    <xf numFmtId="0" fontId="17" fillId="0" borderId="0" xfId="0" applyFont="1" applyProtection="1">
      <protection locked="0"/>
    </xf>
    <xf numFmtId="41" fontId="8" fillId="4" borderId="0" xfId="5" applyNumberFormat="1" applyFont="1" applyFill="1" applyProtection="1">
      <protection locked="0"/>
    </xf>
    <xf numFmtId="0" fontId="24" fillId="0" borderId="0" xfId="0" applyFont="1" applyProtection="1"/>
    <xf numFmtId="0" fontId="11" fillId="0" borderId="0" xfId="0" applyFont="1" applyAlignment="1" applyProtection="1">
      <alignment horizontal="left" vertical="center"/>
    </xf>
    <xf numFmtId="0" fontId="24" fillId="8" borderId="0" xfId="0" applyFont="1" applyFill="1" applyProtection="1"/>
    <xf numFmtId="0" fontId="25" fillId="0" borderId="0" xfId="0" applyFont="1" applyAlignment="1" applyProtection="1">
      <alignment horizontal="center" vertical="center"/>
    </xf>
    <xf numFmtId="0" fontId="5" fillId="0" borderId="0" xfId="0" applyFont="1" applyAlignment="1" applyProtection="1">
      <alignment horizontal="center"/>
    </xf>
    <xf numFmtId="0" fontId="7" fillId="0" borderId="0" xfId="0" applyFont="1" applyAlignment="1" applyProtection="1">
      <alignment horizontal="center"/>
    </xf>
    <xf numFmtId="0" fontId="8" fillId="0" borderId="5" xfId="0" applyFont="1" applyBorder="1" applyProtection="1"/>
    <xf numFmtId="0" fontId="8" fillId="0" borderId="0" xfId="0" applyFont="1" applyProtection="1"/>
    <xf numFmtId="0" fontId="0" fillId="0" borderId="0" xfId="0" pivotButton="1"/>
    <xf numFmtId="0" fontId="0" fillId="0" borderId="0" xfId="0" applyAlignment="1">
      <alignment horizontal="left"/>
    </xf>
    <xf numFmtId="43" fontId="0" fillId="0" borderId="0" xfId="0" applyNumberFormat="1"/>
    <xf numFmtId="0" fontId="0" fillId="7" borderId="6" xfId="0" applyFill="1" applyBorder="1"/>
    <xf numFmtId="43" fontId="17" fillId="9" borderId="0" xfId="5" applyFont="1" applyFill="1" applyProtection="1"/>
    <xf numFmtId="43" fontId="18" fillId="9" borderId="0" xfId="5" applyFont="1" applyFill="1" applyProtection="1"/>
    <xf numFmtId="10" fontId="18" fillId="9" borderId="0" xfId="0" applyNumberFormat="1" applyFont="1" applyFill="1" applyProtection="1"/>
    <xf numFmtId="43" fontId="21" fillId="9" borderId="0" xfId="5" applyFont="1" applyFill="1" applyProtection="1"/>
    <xf numFmtId="41" fontId="26" fillId="9" borderId="5" xfId="0" applyNumberFormat="1" applyFont="1" applyFill="1" applyBorder="1" applyProtection="1"/>
    <xf numFmtId="164" fontId="26" fillId="9" borderId="5" xfId="1" applyNumberFormat="1" applyFont="1" applyFill="1" applyBorder="1" applyProtection="1"/>
    <xf numFmtId="41" fontId="26" fillId="9" borderId="0" xfId="5" applyNumberFormat="1" applyFont="1" applyFill="1" applyProtection="1"/>
    <xf numFmtId="0" fontId="5" fillId="9" borderId="7" xfId="0" applyFont="1" applyFill="1" applyBorder="1" applyAlignment="1" applyProtection="1">
      <alignment horizontal="left" vertical="center" wrapText="1"/>
    </xf>
    <xf numFmtId="0" fontId="5" fillId="9" borderId="8" xfId="0" applyFont="1" applyFill="1" applyBorder="1" applyAlignment="1" applyProtection="1">
      <alignment horizontal="left" wrapText="1"/>
    </xf>
    <xf numFmtId="0" fontId="5" fillId="9" borderId="9" xfId="0" applyFont="1" applyFill="1" applyBorder="1" applyAlignment="1" applyProtection="1">
      <alignment horizontal="left" wrapText="1"/>
    </xf>
    <xf numFmtId="0" fontId="7" fillId="9" borderId="0" xfId="0" applyFont="1" applyFill="1" applyAlignment="1" applyProtection="1">
      <alignment horizontal="center"/>
    </xf>
    <xf numFmtId="0" fontId="24" fillId="9" borderId="0" xfId="0" applyFont="1" applyFill="1"/>
    <xf numFmtId="41" fontId="26" fillId="4" borderId="5" xfId="5" applyNumberFormat="1" applyFont="1" applyFill="1" applyBorder="1" applyProtection="1">
      <protection locked="0"/>
    </xf>
    <xf numFmtId="41" fontId="26" fillId="4" borderId="5" xfId="0" applyNumberFormat="1" applyFont="1" applyFill="1" applyBorder="1" applyProtection="1">
      <protection locked="0"/>
    </xf>
    <xf numFmtId="0" fontId="29" fillId="0" borderId="0" xfId="0" applyFont="1" applyProtection="1"/>
    <xf numFmtId="0" fontId="18" fillId="4" borderId="0" xfId="0" applyFont="1" applyFill="1" applyAlignment="1" applyProtection="1">
      <alignment horizontal="left"/>
      <protection locked="0"/>
    </xf>
    <xf numFmtId="0" fontId="0" fillId="6" borderId="0" xfId="0" applyFill="1" applyProtection="1"/>
    <xf numFmtId="0" fontId="24" fillId="4" borderId="0" xfId="0" applyFont="1" applyFill="1" applyAlignment="1" applyProtection="1">
      <alignment wrapText="1"/>
      <protection locked="0"/>
    </xf>
    <xf numFmtId="0" fontId="8" fillId="4" borderId="0" xfId="0" applyFont="1" applyFill="1" applyAlignment="1" applyProtection="1">
      <alignment wrapText="1"/>
      <protection locked="0"/>
    </xf>
    <xf numFmtId="0" fontId="23" fillId="3" borderId="0" xfId="4" applyFont="1" applyFill="1" applyBorder="1" applyAlignment="1" applyProtection="1">
      <alignment horizontal="center" vertical="top" wrapText="1"/>
      <protection locked="0"/>
    </xf>
    <xf numFmtId="0" fontId="6" fillId="3" borderId="0" xfId="4" applyFont="1" applyFill="1" applyBorder="1" applyAlignment="1" applyProtection="1">
      <alignment horizontal="center" vertical="top" wrapText="1"/>
      <protection locked="0"/>
    </xf>
    <xf numFmtId="0" fontId="6" fillId="4" borderId="0" xfId="0" applyFont="1" applyFill="1" applyAlignment="1" applyProtection="1">
      <alignment horizontal="left"/>
      <protection locked="0"/>
    </xf>
    <xf numFmtId="0" fontId="14" fillId="0" borderId="0" xfId="0" applyFont="1" applyAlignment="1" applyProtection="1">
      <alignment horizontal="center"/>
    </xf>
    <xf numFmtId="0" fontId="6" fillId="6" borderId="0" xfId="0" applyFont="1" applyFill="1" applyAlignment="1" applyProtection="1">
      <alignment horizontal="left"/>
    </xf>
    <xf numFmtId="0" fontId="0" fillId="4" borderId="0" xfId="0" applyFill="1" applyAlignment="1" applyProtection="1">
      <alignment horizontal="center"/>
      <protection locked="0"/>
    </xf>
    <xf numFmtId="0" fontId="0" fillId="4" borderId="3" xfId="0" applyFill="1" applyBorder="1" applyAlignment="1" applyProtection="1">
      <alignment horizontal="left"/>
      <protection locked="0"/>
    </xf>
    <xf numFmtId="0" fontId="17" fillId="0" borderId="0" xfId="0" applyFont="1" applyAlignment="1" applyProtection="1">
      <alignment horizontal="center"/>
    </xf>
    <xf numFmtId="0" fontId="0" fillId="0" borderId="0" xfId="0" applyAlignment="1" applyProtection="1">
      <alignment horizontal="center"/>
      <protection locked="0"/>
    </xf>
    <xf numFmtId="0" fontId="0" fillId="0" borderId="4" xfId="0" applyBorder="1" applyAlignment="1" applyProtection="1">
      <alignment horizontal="center"/>
      <protection locked="0"/>
    </xf>
    <xf numFmtId="14" fontId="0" fillId="4" borderId="0" xfId="0" applyNumberFormat="1" applyFill="1" applyAlignment="1" applyProtection="1">
      <alignment horizontal="center"/>
      <protection locked="0"/>
    </xf>
  </cellXfs>
  <cellStyles count="6">
    <cellStyle name="Komma" xfId="5" builtinId="3"/>
    <cellStyle name="Kop 1" xfId="3" builtinId="16"/>
    <cellStyle name="Procent" xfId="1" builtinId="5"/>
    <cellStyle name="Standaard" xfId="0" builtinId="0"/>
    <cellStyle name="Titel" xfId="2" builtinId="15"/>
    <cellStyle name="Uitvoer" xfId="4" builtinId="21"/>
  </cellStyles>
  <dxfs count="14">
    <dxf>
      <numFmt numFmtId="35" formatCode="_ * #,##0.00_ ;_ * \-#,##0.00_ ;_ * &quot;-&quot;??_ ;_ @_ "/>
    </dxf>
    <dxf>
      <font>
        <color rgb="FF006100"/>
      </font>
      <fill>
        <patternFill>
          <bgColor rgb="FFC6EF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i/>
        <color theme="0"/>
      </font>
      <fill>
        <patternFill>
          <bgColor theme="0"/>
        </patternFill>
      </fill>
      <border diagonalUp="0" diagonalDown="0">
        <left/>
        <right/>
        <top/>
        <bottom/>
        <vertical/>
        <horizontal/>
      </border>
    </dxf>
    <dxf>
      <font>
        <b/>
        <i/>
        <color theme="0"/>
      </font>
      <fill>
        <patternFill>
          <bgColor theme="0"/>
        </patternFill>
      </fill>
      <border diagonalUp="0" diagonalDown="0">
        <left/>
        <right/>
        <top/>
        <bottom/>
        <vertical/>
        <horizontal/>
      </border>
    </dxf>
    <dxf>
      <font>
        <b/>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TableStyleMedium2" defaultPivotStyle="PivotStyleLight16">
    <tableStyle name="ConstructionBidSheet_table1" pivot="0" count="6" xr9:uid="{FE167ACD-8C4B-4AA1-97B6-5928631878FD}">
      <tableStyleElement type="wholeTable" dxfId="13"/>
      <tableStyleElement type="headerRow" dxfId="12"/>
      <tableStyleElement type="totalRow" dxfId="11"/>
      <tableStyleElement type="lastColumn" dxfId="10"/>
      <tableStyleElement type="lastHeaderCell" dxfId="9"/>
      <tableStyleElement type="lastTotalCell" dxfId="8"/>
    </tableStyle>
  </tableStyles>
  <colors>
    <mruColors>
      <color rgb="FFF01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xdr:colOff>
      <xdr:row>2</xdr:row>
      <xdr:rowOff>0</xdr:rowOff>
    </xdr:from>
    <xdr:to>
      <xdr:col>12</xdr:col>
      <xdr:colOff>601980</xdr:colOff>
      <xdr:row>64</xdr:row>
      <xdr:rowOff>114300</xdr:rowOff>
    </xdr:to>
    <xdr:sp macro="" textlink="">
      <xdr:nvSpPr>
        <xdr:cNvPr id="2" name="Tekstvak 1">
          <a:extLst>
            <a:ext uri="{FF2B5EF4-FFF2-40B4-BE49-F238E27FC236}">
              <a16:creationId xmlns:a16="http://schemas.microsoft.com/office/drawing/2014/main" id="{3951FF77-C3D5-2083-CF42-89341D35ED8D}"/>
            </a:ext>
          </a:extLst>
        </xdr:cNvPr>
        <xdr:cNvSpPr txBox="1"/>
      </xdr:nvSpPr>
      <xdr:spPr>
        <a:xfrm>
          <a:off x="617220" y="365760"/>
          <a:ext cx="7299960" cy="1145286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t>Gebruiksinstructie aanvraagformulier leenplafonds</a:t>
          </a:r>
          <a:r>
            <a:rPr lang="nl-NL" sz="1600" b="1" baseline="0"/>
            <a:t> agentschappen</a:t>
          </a:r>
          <a:endParaRPr lang="nl-NL" sz="1600" b="1"/>
        </a:p>
        <a:p>
          <a:endParaRPr lang="nl-NL" sz="1600" b="1"/>
        </a:p>
        <a:p>
          <a:r>
            <a:rPr lang="nl-NL" sz="1100" b="1" i="0" u="none" strike="noStrike">
              <a:solidFill>
                <a:schemeClr val="dk1"/>
              </a:solidFill>
              <a:effectLst/>
              <a:latin typeface="+mn-lt"/>
              <a:ea typeface="+mn-ea"/>
              <a:cs typeface="+mn-cs"/>
            </a:rPr>
            <a:t>Algemeen</a:t>
          </a:r>
          <a:r>
            <a:rPr lang="nl-NL"/>
            <a:t> </a:t>
          </a:r>
        </a:p>
        <a:p>
          <a:r>
            <a:rPr lang="nl-NL" sz="1100" b="0" i="0" u="none" strike="noStrike">
              <a:solidFill>
                <a:schemeClr val="dk1"/>
              </a:solidFill>
              <a:effectLst/>
              <a:latin typeface="+mn-lt"/>
              <a:ea typeface="+mn-ea"/>
              <a:cs typeface="+mn-cs"/>
            </a:rPr>
            <a:t>De Regeling Agentschappen (2024)</a:t>
          </a:r>
          <a:r>
            <a:rPr lang="nl-NL" sz="1100" b="0" i="0" u="none" strike="noStrike" baseline="0">
              <a:solidFill>
                <a:schemeClr val="dk1"/>
              </a:solidFill>
              <a:effectLst/>
              <a:latin typeface="+mn-lt"/>
              <a:ea typeface="+mn-ea"/>
              <a:cs typeface="+mn-cs"/>
            </a:rPr>
            <a:t> biedt de mogelijkheid voor agentschappen om leningen aan te gaan bij het ministerie van Financiën t.b.v. ICT en bedrijfsvoering. "</a:t>
          </a:r>
          <a:r>
            <a:rPr lang="nl-NL" sz="1100" b="0" i="0">
              <a:solidFill>
                <a:schemeClr val="dk1"/>
              </a:solidFill>
              <a:effectLst/>
              <a:latin typeface="+mn-lt"/>
              <a:ea typeface="+mn-ea"/>
              <a:cs typeface="+mn-cs"/>
            </a:rPr>
            <a:t>Het beleid van de Minister van Financiën is om in beginsel alleen leningen te verstrekken voor de bedrijfsvoering en de ondersteuning van het primaire proces van het agentschap (in een aantal gevallen is het primaire proces van een agentschap het voorzien in </a:t>
          </a:r>
          <a:r>
            <a:rPr lang="nl-NL" sz="1100" b="0" i="1">
              <a:solidFill>
                <a:schemeClr val="dk1"/>
              </a:solidFill>
              <a:effectLst/>
              <a:latin typeface="+mn-lt"/>
              <a:ea typeface="+mn-ea"/>
              <a:cs typeface="+mn-cs"/>
            </a:rPr>
            <a:t>rijksbrede </a:t>
          </a:r>
          <a:r>
            <a:rPr lang="nl-NL" sz="1100" b="0" i="0">
              <a:solidFill>
                <a:schemeClr val="dk1"/>
              </a:solidFill>
              <a:effectLst/>
              <a:latin typeface="+mn-lt"/>
              <a:ea typeface="+mn-ea"/>
              <a:cs typeface="+mn-cs"/>
            </a:rPr>
            <a:t>bedrijfsvoering, zoals bij Shared Service Organisaties). In de praktijk bestaat het belangrijkste deel van investeringen ter ondersteuning van het primaire proces uit ICT-investeringen. Een praktisch voorbeeld zijn ICT systemen bij Dienst Uitvoering Onderwijs ten behoeve van uitbetaling en administratie van studiefinanciering." (uit</a:t>
          </a:r>
          <a:r>
            <a:rPr lang="nl-NL" sz="1100" b="0" i="0" baseline="0">
              <a:solidFill>
                <a:schemeClr val="dk1"/>
              </a:solidFill>
              <a:effectLst/>
              <a:latin typeface="+mn-lt"/>
              <a:ea typeface="+mn-ea"/>
              <a:cs typeface="+mn-cs"/>
            </a:rPr>
            <a:t> de Toelichting bij artikel 12 van de regeling).</a:t>
          </a:r>
          <a:endParaRPr lang="nl-NL" sz="1100" b="0" i="0" u="none" strike="noStrike" baseline="0">
            <a:solidFill>
              <a:schemeClr val="dk1"/>
            </a:solidFill>
            <a:effectLst/>
            <a:latin typeface="+mn-lt"/>
            <a:ea typeface="+mn-ea"/>
            <a:cs typeface="+mn-cs"/>
          </a:endParaRPr>
        </a:p>
        <a:p>
          <a:endParaRPr lang="nl-NL" sz="1100" b="0" i="0" u="none" strike="noStrike" baseline="0">
            <a:solidFill>
              <a:schemeClr val="dk1"/>
            </a:solidFill>
            <a:effectLst/>
            <a:latin typeface="+mn-lt"/>
            <a:ea typeface="+mn-ea"/>
            <a:cs typeface="+mn-cs"/>
          </a:endParaRPr>
        </a:p>
        <a:p>
          <a:r>
            <a:rPr lang="nl-NL" sz="1100" b="0" i="0" u="none" strike="noStrike" baseline="0">
              <a:solidFill>
                <a:schemeClr val="dk1"/>
              </a:solidFill>
              <a:effectLst/>
              <a:latin typeface="+mn-lt"/>
              <a:ea typeface="+mn-ea"/>
              <a:cs typeface="+mn-cs"/>
            </a:rPr>
            <a:t>In de Regeling staat dat de minister de procedure voor het toekennen van leenplafonds bepaalt in de laatstelijk vastgestelde Rijksbegrotingsvoorschriften (RBV).</a:t>
          </a:r>
        </a:p>
        <a:p>
          <a:endParaRPr lang="nl-NL" sz="1100" b="0" i="0" u="none" strike="noStrike">
            <a:solidFill>
              <a:schemeClr val="dk1"/>
            </a:solidFill>
            <a:effectLst/>
            <a:latin typeface="+mn-lt"/>
            <a:ea typeface="+mn-ea"/>
            <a:cs typeface="+mn-cs"/>
          </a:endParaRPr>
        </a:p>
        <a:p>
          <a:r>
            <a:rPr lang="nl-NL" sz="1100" b="0" i="0" u="none" strike="noStrike">
              <a:solidFill>
                <a:schemeClr val="dk1"/>
              </a:solidFill>
              <a:effectLst/>
              <a:latin typeface="+mn-lt"/>
              <a:ea typeface="+mn-ea"/>
              <a:cs typeface="+mn-cs"/>
            </a:rPr>
            <a:t>Dit formulier dient gebruikt te worden voor het aanvragen en vaststellen van het leenplafond bij agentschappen. De</a:t>
          </a:r>
          <a:r>
            <a:rPr lang="nl-NL" sz="1100" b="0" i="0" u="none" strike="noStrike" baseline="0">
              <a:solidFill>
                <a:schemeClr val="dk1"/>
              </a:solidFill>
              <a:effectLst/>
              <a:latin typeface="+mn-lt"/>
              <a:ea typeface="+mn-ea"/>
              <a:cs typeface="+mn-cs"/>
            </a:rPr>
            <a:t> aanvraag wordt gedaan door het betreffende agentschap in samenspraak met de FEZ van het departement. Als bijlage bij de beleidsbrieven wordt dit bestand vanuit het departement meegestuurd naar het Ministerie van Financiën. Deze toetst en beslist namens onze Minister van Financiën over de aanvraag.</a:t>
          </a:r>
        </a:p>
        <a:p>
          <a:endParaRPr lang="nl-NL" sz="1100" b="0" i="0" u="none" strike="noStrike" baseline="0">
            <a:solidFill>
              <a:schemeClr val="dk1"/>
            </a:solidFill>
            <a:effectLst/>
            <a:latin typeface="+mn-lt"/>
            <a:ea typeface="+mn-ea"/>
            <a:cs typeface="+mn-cs"/>
          </a:endParaRPr>
        </a:p>
        <a:p>
          <a:r>
            <a:rPr lang="nl-NL" sz="1100" b="1" i="0" u="none" strike="noStrike" baseline="0">
              <a:solidFill>
                <a:schemeClr val="dk1"/>
              </a:solidFill>
              <a:effectLst/>
              <a:latin typeface="+mn-lt"/>
              <a:ea typeface="+mn-ea"/>
              <a:cs typeface="+mn-cs"/>
            </a:rPr>
            <a:t>Invulinstructie</a:t>
          </a:r>
        </a:p>
        <a:p>
          <a:r>
            <a:rPr lang="nl-NL" sz="1100" b="0" i="0" u="none" strike="noStrike" baseline="0">
              <a:solidFill>
                <a:schemeClr val="dk1"/>
              </a:solidFill>
              <a:effectLst/>
              <a:latin typeface="+mn-lt"/>
              <a:ea typeface="+mn-ea"/>
              <a:cs typeface="+mn-cs"/>
            </a:rPr>
            <a:t>In het tabblad </a:t>
          </a:r>
          <a:r>
            <a:rPr lang="nl-NL" sz="1100" b="0" i="1" u="none" strike="noStrike" baseline="0">
              <a:solidFill>
                <a:schemeClr val="dk1"/>
              </a:solidFill>
              <a:effectLst/>
              <a:latin typeface="+mn-lt"/>
              <a:ea typeface="+mn-ea"/>
              <a:cs typeface="+mn-cs"/>
            </a:rPr>
            <a:t>onderbouwing leenplafond</a:t>
          </a:r>
          <a:r>
            <a:rPr lang="nl-NL" sz="1100" b="0" i="0" u="none" strike="noStrike" baseline="0">
              <a:solidFill>
                <a:schemeClr val="dk1"/>
              </a:solidFill>
              <a:effectLst/>
              <a:latin typeface="+mn-lt"/>
              <a:ea typeface="+mn-ea"/>
              <a:cs typeface="+mn-cs"/>
            </a:rPr>
            <a:t> kunnen de bedragen per activa </a:t>
          </a:r>
          <a:r>
            <a:rPr lang="nl-NL" sz="1200" b="1" i="0" u="sng" strike="noStrike" baseline="0">
              <a:solidFill>
                <a:schemeClr val="dk1"/>
              </a:solidFill>
              <a:effectLst/>
              <a:latin typeface="+mn-lt"/>
              <a:ea typeface="+mn-ea"/>
              <a:cs typeface="+mn-cs"/>
            </a:rPr>
            <a:t>in euro's</a:t>
          </a:r>
          <a:r>
            <a:rPr lang="nl-NL" sz="1100" b="1" i="0" u="sng" strike="noStrike" baseline="0">
              <a:solidFill>
                <a:schemeClr val="dk1"/>
              </a:solidFill>
              <a:effectLst/>
              <a:latin typeface="+mn-lt"/>
              <a:ea typeface="+mn-ea"/>
              <a:cs typeface="+mn-cs"/>
            </a:rPr>
            <a:t> </a:t>
          </a:r>
          <a:r>
            <a:rPr lang="nl-NL" sz="1100" b="0" i="0" u="none" strike="noStrike" baseline="0">
              <a:solidFill>
                <a:schemeClr val="dk1"/>
              </a:solidFill>
              <a:effectLst/>
              <a:latin typeface="+mn-lt"/>
              <a:ea typeface="+mn-ea"/>
              <a:cs typeface="+mn-cs"/>
            </a:rPr>
            <a:t>aangevraagd worden (dus </a:t>
          </a:r>
          <a:r>
            <a:rPr lang="nl-NL" sz="1100" b="0" i="0" u="sng" strike="noStrike" baseline="0">
              <a:solidFill>
                <a:schemeClr val="dk1"/>
              </a:solidFill>
              <a:effectLst/>
              <a:latin typeface="+mn-lt"/>
              <a:ea typeface="+mn-ea"/>
              <a:cs typeface="+mn-cs"/>
            </a:rPr>
            <a:t>niet</a:t>
          </a:r>
          <a:r>
            <a:rPr lang="nl-NL" sz="1100" b="0" i="0" u="none" strike="noStrike" baseline="0">
              <a:solidFill>
                <a:schemeClr val="dk1"/>
              </a:solidFill>
              <a:effectLst/>
              <a:latin typeface="+mn-lt"/>
              <a:ea typeface="+mn-ea"/>
              <a:cs typeface="+mn-cs"/>
            </a:rPr>
            <a:t> in duizendtallen of miljoenen). In het tabblad </a:t>
          </a:r>
          <a:r>
            <a:rPr lang="nl-NL" sz="1100" b="0" i="1" u="none" strike="noStrike" baseline="0">
              <a:solidFill>
                <a:schemeClr val="dk1"/>
              </a:solidFill>
              <a:effectLst/>
              <a:latin typeface="+mn-lt"/>
              <a:ea typeface="+mn-ea"/>
              <a:cs typeface="+mn-cs"/>
            </a:rPr>
            <a:t>toelichting activa</a:t>
          </a:r>
          <a:r>
            <a:rPr lang="nl-NL" sz="1100" b="0" i="0" u="none" strike="noStrike" baseline="0">
              <a:solidFill>
                <a:schemeClr val="dk1"/>
              </a:solidFill>
              <a:effectLst/>
              <a:latin typeface="+mn-lt"/>
              <a:ea typeface="+mn-ea"/>
              <a:cs typeface="+mn-cs"/>
            </a:rPr>
            <a:t> dient de invuller vervolgens per aanvraag een toelichting in te vullen. Dit helpt bij het beoordelen van de aanvraag. Het derde tabblad </a:t>
          </a:r>
          <a:r>
            <a:rPr lang="nl-NL" sz="1100" b="0" i="1" u="none" strike="noStrike" baseline="0">
              <a:solidFill>
                <a:schemeClr val="dk1"/>
              </a:solidFill>
              <a:effectLst/>
              <a:latin typeface="+mn-lt"/>
              <a:ea typeface="+mn-ea"/>
              <a:cs typeface="+mn-cs"/>
            </a:rPr>
            <a:t>aanvraag formulier</a:t>
          </a:r>
          <a:r>
            <a:rPr lang="nl-NL" sz="1100" b="0" i="0" u="none" strike="noStrike" baseline="0">
              <a:solidFill>
                <a:schemeClr val="dk1"/>
              </a:solidFill>
              <a:effectLst/>
              <a:latin typeface="+mn-lt"/>
              <a:ea typeface="+mn-ea"/>
              <a:cs typeface="+mn-cs"/>
            </a:rPr>
            <a:t> is een automatische resultante van wat eerder bij tabblad 1 is ingevuld. Hier dient enkel de datum en de handtekening en naam van de betreffende directeur FEZ ingevuld te worden.</a:t>
          </a:r>
        </a:p>
        <a:p>
          <a:endParaRPr lang="nl-NL" sz="1100" b="0" i="0" u="none" strike="noStrike" baseline="0">
            <a:solidFill>
              <a:schemeClr val="dk1"/>
            </a:solidFill>
            <a:effectLst/>
            <a:latin typeface="+mn-lt"/>
            <a:ea typeface="+mn-ea"/>
            <a:cs typeface="+mn-cs"/>
          </a:endParaRPr>
        </a:p>
        <a:p>
          <a:r>
            <a:rPr lang="nl-NL" sz="1100" b="1" i="0" u="none" strike="noStrike" baseline="0">
              <a:solidFill>
                <a:schemeClr val="dk1"/>
              </a:solidFill>
              <a:effectLst/>
              <a:latin typeface="+mn-lt"/>
              <a:ea typeface="+mn-ea"/>
              <a:cs typeface="+mn-cs"/>
            </a:rPr>
            <a:t>Was-wordt lijst</a:t>
          </a:r>
        </a:p>
        <a:p>
          <a:r>
            <a:rPr lang="nl-NL" sz="1100" b="0" i="0" u="none" strike="noStrike" baseline="0">
              <a:solidFill>
                <a:schemeClr val="dk1"/>
              </a:solidFill>
              <a:effectLst/>
              <a:latin typeface="+mn-lt"/>
              <a:ea typeface="+mn-ea"/>
              <a:cs typeface="+mn-cs"/>
            </a:rPr>
            <a:t>Het aanvraagformulier is begin 2025 herzien. Dit formulier is nu overzichtelijker voor de gebruikers. Om inzichtelijk te maken wat er veranderd is en waarom is in dit bestand een was-wordt lijst toegevoegd</a:t>
          </a:r>
        </a:p>
        <a:p>
          <a:endParaRPr lang="nl-NL" sz="1100" b="0" i="0" u="none" strike="noStrike" baseline="0">
            <a:solidFill>
              <a:schemeClr val="dk1"/>
            </a:solidFill>
            <a:effectLst/>
            <a:latin typeface="+mn-lt"/>
            <a:ea typeface="+mn-ea"/>
            <a:cs typeface="+mn-cs"/>
          </a:endParaRPr>
        </a:p>
        <a:p>
          <a:r>
            <a:rPr lang="nl-NL" sz="1100" b="1" i="0" u="none" strike="noStrike">
              <a:solidFill>
                <a:schemeClr val="dk1"/>
              </a:solidFill>
              <a:effectLst/>
              <a:latin typeface="+mn-lt"/>
              <a:ea typeface="+mn-ea"/>
              <a:cs typeface="+mn-cs"/>
            </a:rPr>
            <a:t>Looptijd</a:t>
          </a:r>
          <a:r>
            <a:rPr lang="nl-NL"/>
            <a:t> </a:t>
          </a:r>
        </a:p>
        <a:p>
          <a:r>
            <a:rPr lang="nl-NL" sz="1100" b="0" i="0" u="none" strike="noStrike">
              <a:solidFill>
                <a:schemeClr val="dk1"/>
              </a:solidFill>
              <a:effectLst/>
              <a:latin typeface="+mn-lt"/>
              <a:ea typeface="+mn-ea"/>
              <a:cs typeface="+mn-cs"/>
            </a:rPr>
            <a:t>De RBV schrijft per activacategorie looptijden voor. De looptijd van een lening moet altijd overeenkomen met de economische levensduur van het onderliggend actief.</a:t>
          </a:r>
          <a:r>
            <a:rPr lang="nl-NL"/>
            <a:t> Bij</a:t>
          </a:r>
          <a:r>
            <a:rPr lang="nl-NL" baseline="0"/>
            <a:t> het tabblad </a:t>
          </a:r>
          <a:r>
            <a:rPr lang="nl-NL" i="1" baseline="0"/>
            <a:t>onderbouwing leenplafond </a:t>
          </a:r>
          <a:r>
            <a:rPr lang="nl-NL" baseline="0"/>
            <a:t>is dit voorgeprogrammeerd en kan de invuller kiezen uit verschillende activa en de daarbij behorende afschrijvingstermijnen. </a:t>
          </a:r>
        </a:p>
        <a:p>
          <a:r>
            <a:rPr lang="nl-NL" baseline="0"/>
            <a:t>Indien er een goede reden is om af te wijken van de in de RBV vastgestelde afschrijvingstermijnen kan een aanvraag gedaan worden in het veld van 'voorwaardelijke aanvraag' en voorzien van een toelichting.</a:t>
          </a:r>
        </a:p>
        <a:p>
          <a:endParaRPr lang="nl-NL" baseline="0"/>
        </a:p>
        <a:p>
          <a:r>
            <a:rPr lang="nl-NL" b="1" baseline="0"/>
            <a:t>Begrotingsjaar</a:t>
          </a:r>
        </a:p>
        <a:p>
          <a:r>
            <a:rPr lang="nl-NL" b="0" baseline="0"/>
            <a:t>De leenaanvraag geldt voor het lopende jaar (T). Er kan ook meerjarig aangevraagd worden. Totdat het nieuwe leenplafond in het voorjaar al dan niet is goedgekeurd, geldt het eerder toegekende leenplafond voor dat jaar. Op deze manier kan er ook in het begin van het jaar een beroep op een leenaanvraag worden gedaan (mits dit vorig jaar is aangevraagd).</a:t>
          </a:r>
        </a:p>
        <a:p>
          <a:r>
            <a:rPr lang="nl-NL" b="0" i="1" baseline="0"/>
            <a:t>Voorbeeld</a:t>
          </a:r>
        </a:p>
        <a:p>
          <a:r>
            <a:rPr lang="nl-NL" b="0" i="1" baseline="0"/>
            <a:t>Agentschap X vraagt in voorjaar 2025 10 miljoen structureel aan voor de jaren 2025, 2026 en 2027 ter vervanging van hun ICT-systeem. Dit wordt goedgekeurd. In januari 2026 wil het agentschap een beroep doen op hun lening. Dit is nu mogelijk omdat in 2025 al een bedrag voor 2026 is goedgekeurd. De lening kan dan worden afgeroepen. Indien het agentschap ervoor kiest om per jaar aan te vragen, zou in dit voorbeeld het agentschap moeten wachten tot het voorjaar van 2026 en de toetsing al dan niet wordt goedgekeurd. </a:t>
          </a:r>
        </a:p>
        <a:p>
          <a:endParaRPr lang="nl-NL" b="0" i="0" baseline="0"/>
        </a:p>
        <a:p>
          <a:r>
            <a:rPr lang="nl-NL" b="1" i="0" baseline="0"/>
            <a:t>Uitputting T-1 t/m T-4</a:t>
          </a:r>
        </a:p>
        <a:p>
          <a:r>
            <a:rPr lang="nl-NL" b="0" i="0" baseline="0"/>
            <a:t>Om goed te kunnen beoordelen of agentschappen gebruik maken van de eerder toegezegde leenplafonds vraagt Financiën de departementen de uitputting van de jaren T-1 tot en met T-4 in een reeks te laten zien.</a:t>
          </a:r>
        </a:p>
        <a:p>
          <a:endParaRPr lang="nl-NL" sz="1100" b="0" i="0" u="none" strike="noStrike" baseline="0">
            <a:solidFill>
              <a:schemeClr val="dk1"/>
            </a:solidFill>
            <a:effectLst/>
            <a:latin typeface="+mn-lt"/>
            <a:ea typeface="+mn-ea"/>
            <a:cs typeface="+mn-cs"/>
          </a:endParaRPr>
        </a:p>
        <a:p>
          <a:r>
            <a:rPr lang="nl-NL" sz="1100" b="1" i="0" u="none" strike="noStrike">
              <a:solidFill>
                <a:schemeClr val="dk1"/>
              </a:solidFill>
              <a:effectLst/>
              <a:latin typeface="+mn-lt"/>
              <a:ea typeface="+mn-ea"/>
              <a:cs typeface="+mn-cs"/>
            </a:rPr>
            <a:t>Voorwaardelijk deel</a:t>
          </a:r>
          <a:r>
            <a:rPr lang="nl-NL"/>
            <a:t> </a:t>
          </a:r>
        </a:p>
        <a:p>
          <a:r>
            <a:rPr lang="nl-NL" sz="1100" b="0" i="0" u="none" strike="noStrike">
              <a:solidFill>
                <a:schemeClr val="dk1"/>
              </a:solidFill>
              <a:effectLst/>
              <a:latin typeface="+mn-lt"/>
              <a:ea typeface="+mn-ea"/>
              <a:cs typeface="+mn-cs"/>
            </a:rPr>
            <a:t>Voor activa waarvan onzeker is dat deze geactiveerd wordt, maar waarvan er een aanzienlijke kans is dat het in het lopende jaar tot een investering kan leiden, kan een voorwaardelijk deel afgesproken worden. Bij het afspreken van een voorwaardelijk deel dienen voorwaarden gesteld te worden door FEZ en IRF. Het voorwaardelijke deel kan worden toegekend zodra aan de voorwaarden voldaan wordt. Te denken valt aan de toekenning van een opdracht of taak die pas later in het jaar zeker wordt. </a:t>
          </a:r>
          <a:r>
            <a:rPr lang="nl-NL"/>
            <a:t> </a:t>
          </a:r>
        </a:p>
        <a:p>
          <a:endParaRPr lang="nl-NL" b="0" i="0"/>
        </a:p>
        <a:p>
          <a:r>
            <a:rPr lang="nl-NL" b="1" i="0"/>
            <a:t>Toelichting activum</a:t>
          </a:r>
        </a:p>
        <a:p>
          <a:r>
            <a:rPr lang="nl-NL" b="0" i="0"/>
            <a:t>Bij elk actief dient</a:t>
          </a:r>
          <a:r>
            <a:rPr lang="nl-NL" b="0" i="0" baseline="0"/>
            <a:t> op de volgende vragen ja (J) of nee (N) ingevuld te worden</a:t>
          </a:r>
        </a:p>
        <a:p>
          <a:r>
            <a:rPr lang="nl-NL" b="0" i="0" baseline="0"/>
            <a:t>- </a:t>
          </a:r>
          <a:r>
            <a:rPr lang="nl-NL" b="0" i="1" baseline="0"/>
            <a:t>Verwerking in de tarieven? (wordt de investering door de continuiteitsverantwoordelijke verwerkt in nieuwe tarieven?</a:t>
          </a:r>
        </a:p>
        <a:p>
          <a:r>
            <a:rPr lang="nl-NL" b="0" i="1" baseline="0"/>
            <a:t>- Vervanging? (worden investeringen gedaan ter vervanging van huidige activa?)</a:t>
          </a:r>
        </a:p>
        <a:p>
          <a:r>
            <a:rPr lang="nl-NL" b="0" i="1" baseline="0"/>
            <a:t>- Uitbreiding? (worden de investeringen gedaan ter uitbreiding)</a:t>
          </a:r>
        </a:p>
        <a:p>
          <a:r>
            <a:rPr lang="nl-NL" b="0" i="1" baseline="0"/>
            <a:t>	</a:t>
          </a:r>
          <a:endParaRPr lang="nl-NL" b="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1826895</xdr:colOff>
      <xdr:row>0</xdr:row>
      <xdr:rowOff>0</xdr:rowOff>
    </xdr:from>
    <xdr:to>
      <xdr:col>2</xdr:col>
      <xdr:colOff>2187534</xdr:colOff>
      <xdr:row>3</xdr:row>
      <xdr:rowOff>152400</xdr:rowOff>
    </xdr:to>
    <xdr:pic>
      <xdr:nvPicPr>
        <xdr:cNvPr id="2" name="Afbeelding 1">
          <a:extLst>
            <a:ext uri="{FF2B5EF4-FFF2-40B4-BE49-F238E27FC236}">
              <a16:creationId xmlns:a16="http://schemas.microsoft.com/office/drawing/2014/main" id="{496CC9D8-2E26-41E6-98DA-BD4574E74D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4845" y="0"/>
          <a:ext cx="364449"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259136</xdr:colOff>
      <xdr:row>0</xdr:row>
      <xdr:rowOff>0</xdr:rowOff>
    </xdr:from>
    <xdr:to>
      <xdr:col>7</xdr:col>
      <xdr:colOff>629300</xdr:colOff>
      <xdr:row>5</xdr:row>
      <xdr:rowOff>20320</xdr:rowOff>
    </xdr:to>
    <xdr:pic>
      <xdr:nvPicPr>
        <xdr:cNvPr id="2" name="Afbeelding 1">
          <a:extLst>
            <a:ext uri="{FF2B5EF4-FFF2-40B4-BE49-F238E27FC236}">
              <a16:creationId xmlns:a16="http://schemas.microsoft.com/office/drawing/2014/main" id="{8B978D6E-42BB-4847-924B-F6172DE658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7111" y="0"/>
          <a:ext cx="362544" cy="1064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266700</xdr:colOff>
      <xdr:row>25</xdr:row>
      <xdr:rowOff>38432</xdr:rowOff>
    </xdr:from>
    <xdr:to>
      <xdr:col>9</xdr:col>
      <xdr:colOff>133044</xdr:colOff>
      <xdr:row>31</xdr:row>
      <xdr:rowOff>1905</xdr:rowOff>
    </xdr:to>
    <xdr:pic>
      <xdr:nvPicPr>
        <xdr:cNvPr id="3" name="Afbeelding 2">
          <a:extLst>
            <a:ext uri="{FF2B5EF4-FFF2-40B4-BE49-F238E27FC236}">
              <a16:creationId xmlns:a16="http://schemas.microsoft.com/office/drawing/2014/main" id="{4E8FB776-FABB-A613-8558-25C0B11DE0E3}"/>
            </a:ext>
          </a:extLst>
        </xdr:cNvPr>
        <xdr:cNvPicPr>
          <a:picLocks noChangeAspect="1"/>
        </xdr:cNvPicPr>
      </xdr:nvPicPr>
      <xdr:blipFill>
        <a:blip xmlns:r="http://schemas.openxmlformats.org/officeDocument/2006/relationships" r:embed="rId1"/>
        <a:stretch>
          <a:fillRect/>
        </a:stretch>
      </xdr:blipFill>
      <xdr:spPr>
        <a:xfrm>
          <a:off x="14030325" y="4381832"/>
          <a:ext cx="4144974" cy="104932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shorst, IG (Irene) van (BZ/RHB)" refreshedDate="45645.619678356481" createdVersion="8" refreshedVersion="8" minRefreshableVersion="3" recordCount="21" xr:uid="{5A84DF84-4152-4DF5-B448-992B4E7E045A}">
  <cacheSource type="worksheet">
    <worksheetSource ref="A7:G28" sheet="1. Onderbouwing leenplafond"/>
  </cacheSource>
  <cacheFields count="7">
    <cacheField name="Activa categorie" numFmtId="0">
      <sharedItems containsBlank="1"/>
    </cacheField>
    <cacheField name="Looptijd" numFmtId="0">
      <sharedItems containsString="0" containsBlank="1" containsNumber="1" containsInteger="1" minValue="7" maxValue="100" count="4">
        <m/>
        <n v="25"/>
        <n v="100"/>
        <n v="7"/>
      </sharedItems>
    </cacheField>
    <cacheField name="Omschrijving" numFmtId="0">
      <sharedItems/>
    </cacheField>
    <cacheField name="Verwerking in tarieven" numFmtId="0">
      <sharedItems/>
    </cacheField>
    <cacheField name="Vervanging" numFmtId="0">
      <sharedItems/>
    </cacheField>
    <cacheField name="Uitbreiding" numFmtId="0">
      <sharedItems/>
    </cacheField>
    <cacheField name="Leenplafonds" numFmtId="41">
      <sharedItems containsSemiMixedTypes="0" containsString="0" containsNumber="1" minValue="5000000" maxValue="400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m/>
    <x v="0"/>
    <s v="-"/>
    <s v="-"/>
    <s v="-"/>
    <s v="-"/>
    <n v="5000000"/>
  </r>
  <r>
    <s v="Gebouwen"/>
    <x v="1"/>
    <s v="-"/>
    <s v="-"/>
    <s v="-"/>
    <s v="-"/>
    <n v="100000000"/>
  </r>
  <r>
    <s v="Grond"/>
    <x v="2"/>
    <s v="-"/>
    <s v="-"/>
    <s v="-"/>
    <s v="-"/>
    <n v="75000000"/>
  </r>
  <r>
    <s v="Verbouwingen"/>
    <x v="3"/>
    <s v="-"/>
    <s v="-"/>
    <s v="-"/>
    <s v="-"/>
    <n v="400000000"/>
  </r>
  <r>
    <m/>
    <x v="0"/>
    <s v="-"/>
    <s v="-"/>
    <s v="-"/>
    <s v="-"/>
    <n v="8000000"/>
  </r>
  <r>
    <m/>
    <x v="0"/>
    <s v="-"/>
    <s v="-"/>
    <s v="-"/>
    <s v="-"/>
    <n v="45000000"/>
  </r>
  <r>
    <m/>
    <x v="0"/>
    <s v="-"/>
    <s v="-"/>
    <s v="-"/>
    <s v="-"/>
    <n v="130400000"/>
  </r>
  <r>
    <m/>
    <x v="0"/>
    <s v="-"/>
    <s v="-"/>
    <s v="-"/>
    <s v="-"/>
    <n v="137514285.714286"/>
  </r>
  <r>
    <m/>
    <x v="0"/>
    <s v="-"/>
    <s v="-"/>
    <s v="-"/>
    <s v="-"/>
    <n v="144628571.42857099"/>
  </r>
  <r>
    <m/>
    <x v="0"/>
    <s v="-"/>
    <s v="-"/>
    <s v="-"/>
    <s v="-"/>
    <n v="151742857.14285699"/>
  </r>
  <r>
    <m/>
    <x v="0"/>
    <s v="-"/>
    <s v="-"/>
    <s v="-"/>
    <s v="-"/>
    <n v="158857142.85714301"/>
  </r>
  <r>
    <m/>
    <x v="0"/>
    <s v="-"/>
    <s v="-"/>
    <s v="-"/>
    <s v="-"/>
    <n v="165971428.57142901"/>
  </r>
  <r>
    <m/>
    <x v="0"/>
    <s v="-"/>
    <s v="-"/>
    <s v="-"/>
    <s v="-"/>
    <n v="173085714.285714"/>
  </r>
  <r>
    <m/>
    <x v="0"/>
    <s v="-"/>
    <s v="-"/>
    <s v="-"/>
    <s v="-"/>
    <n v="180200000"/>
  </r>
  <r>
    <m/>
    <x v="0"/>
    <s v="-"/>
    <s v="-"/>
    <s v="-"/>
    <s v="-"/>
    <n v="187314285.714286"/>
  </r>
  <r>
    <m/>
    <x v="0"/>
    <s v="-"/>
    <s v="-"/>
    <s v="-"/>
    <s v="-"/>
    <n v="194428571.428572"/>
  </r>
  <r>
    <m/>
    <x v="0"/>
    <s v="-"/>
    <s v="-"/>
    <s v="-"/>
    <s v="-"/>
    <n v="201542857.14285699"/>
  </r>
  <r>
    <m/>
    <x v="0"/>
    <s v="-"/>
    <s v="-"/>
    <s v="-"/>
    <s v="-"/>
    <n v="208657142.85714301"/>
  </r>
  <r>
    <m/>
    <x v="0"/>
    <s v="-"/>
    <s v="-"/>
    <s v="-"/>
    <s v="-"/>
    <n v="215771428.57142901"/>
  </r>
  <r>
    <m/>
    <x v="0"/>
    <s v="-"/>
    <s v="-"/>
    <s v="-"/>
    <s v="-"/>
    <n v="222885714.28571501"/>
  </r>
  <r>
    <m/>
    <x v="0"/>
    <s v="-"/>
    <s v="-"/>
    <s v="-"/>
    <s v="-"/>
    <n v="230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5E990A7-DD8E-4989-BE51-21F21FADB21F}" name="Draaitabel2" cacheId="0" applyNumberFormats="0" applyBorderFormats="0" applyFontFormats="0" applyPatternFormats="0" applyAlignmentFormats="0" applyWidthHeightFormats="1" dataCaption="Waarden" updatedVersion="8" minRefreshableVersion="3" useAutoFormatting="1" itemPrintTitles="1" createdVersion="8" indent="0" outline="1" outlineData="1" multipleFieldFilters="0">
  <location ref="C6:D11" firstHeaderRow="1" firstDataRow="1" firstDataCol="1"/>
  <pivotFields count="7">
    <pivotField showAll="0"/>
    <pivotField axis="axisRow" showAll="0">
      <items count="5">
        <item x="0"/>
        <item x="1"/>
        <item x="2"/>
        <item x="3"/>
        <item t="default"/>
      </items>
    </pivotField>
    <pivotField showAll="0"/>
    <pivotField showAll="0"/>
    <pivotField showAll="0"/>
    <pivotField showAll="0"/>
    <pivotField dataField="1" numFmtId="41" showAll="0"/>
  </pivotFields>
  <rowFields count="1">
    <field x="1"/>
  </rowFields>
  <rowItems count="5">
    <i>
      <x/>
    </i>
    <i>
      <x v="1"/>
    </i>
    <i>
      <x v="2"/>
    </i>
    <i>
      <x v="3"/>
    </i>
    <i t="grand">
      <x/>
    </i>
  </rowItems>
  <colItems count="1">
    <i/>
  </colItems>
  <dataFields count="1">
    <dataField name="Som van Leenplafonds" fld="6" baseField="0" baseItem="0" numFmtId="4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1011-256E-4184-A12F-9255B586F833}">
  <sheetPr>
    <tabColor rgb="FFFF0000"/>
  </sheetPr>
  <dimension ref="A1"/>
  <sheetViews>
    <sheetView tabSelected="1" zoomScale="70" zoomScaleNormal="70" workbookViewId="0">
      <selection activeCell="O16" sqref="O16"/>
    </sheetView>
  </sheetViews>
  <sheetFormatPr defaultRowHeight="14.4"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0966-C518-460A-BBA2-CB986EDBE120}">
  <sheetPr>
    <tabColor theme="1"/>
  </sheetPr>
  <dimension ref="A2:B16"/>
  <sheetViews>
    <sheetView workbookViewId="0">
      <selection activeCell="B8" sqref="B8"/>
    </sheetView>
  </sheetViews>
  <sheetFormatPr defaultRowHeight="14.4" x14ac:dyDescent="0.3"/>
  <cols>
    <col min="1" max="1" width="28.21875" bestFit="1" customWidth="1"/>
    <col min="2" max="2" width="122.6640625" bestFit="1" customWidth="1"/>
  </cols>
  <sheetData>
    <row r="2" spans="1:2" x14ac:dyDescent="0.3">
      <c r="A2" s="2" t="s">
        <v>29</v>
      </c>
      <c r="B2" s="4" t="s">
        <v>57</v>
      </c>
    </row>
    <row r="3" spans="1:2" x14ac:dyDescent="0.3">
      <c r="A3" t="s">
        <v>91</v>
      </c>
      <c r="B3" t="s">
        <v>94</v>
      </c>
    </row>
    <row r="4" spans="1:2" ht="28.8" x14ac:dyDescent="0.3">
      <c r="A4" t="s">
        <v>91</v>
      </c>
      <c r="B4" s="30" t="s">
        <v>97</v>
      </c>
    </row>
    <row r="5" spans="1:2" x14ac:dyDescent="0.3">
      <c r="A5" t="s">
        <v>91</v>
      </c>
      <c r="B5" t="s">
        <v>92</v>
      </c>
    </row>
    <row r="6" spans="1:2" x14ac:dyDescent="0.3">
      <c r="A6" t="s">
        <v>91</v>
      </c>
      <c r="B6" t="s">
        <v>93</v>
      </c>
    </row>
    <row r="7" spans="1:2" x14ac:dyDescent="0.3">
      <c r="A7" t="s">
        <v>91</v>
      </c>
      <c r="B7" t="s">
        <v>95</v>
      </c>
    </row>
    <row r="8" spans="1:2" x14ac:dyDescent="0.3">
      <c r="A8" t="s">
        <v>91</v>
      </c>
      <c r="B8" t="s">
        <v>126</v>
      </c>
    </row>
    <row r="9" spans="1:2" x14ac:dyDescent="0.3">
      <c r="A9" t="s">
        <v>91</v>
      </c>
      <c r="B9" t="s">
        <v>125</v>
      </c>
    </row>
    <row r="10" spans="1:2" x14ac:dyDescent="0.3">
      <c r="A10" t="s">
        <v>91</v>
      </c>
      <c r="B10" t="s">
        <v>160</v>
      </c>
    </row>
    <row r="11" spans="1:2" x14ac:dyDescent="0.3">
      <c r="A11" t="s">
        <v>91</v>
      </c>
      <c r="B11" t="s">
        <v>161</v>
      </c>
    </row>
    <row r="14" spans="1:2" x14ac:dyDescent="0.3">
      <c r="A14" t="s">
        <v>56</v>
      </c>
      <c r="B14" t="s">
        <v>77</v>
      </c>
    </row>
    <row r="15" spans="1:2" x14ac:dyDescent="0.3">
      <c r="A15" t="s">
        <v>56</v>
      </c>
      <c r="B15" t="s">
        <v>78</v>
      </c>
    </row>
    <row r="16" spans="1:2" x14ac:dyDescent="0.3">
      <c r="A16" t="s">
        <v>56</v>
      </c>
      <c r="B16" t="s">
        <v>162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67CD-290A-4275-BCEB-7B9998CF23B4}">
  <sheetPr>
    <tabColor theme="8"/>
  </sheetPr>
  <dimension ref="A1:Q42"/>
  <sheetViews>
    <sheetView zoomScale="90" zoomScaleNormal="90" workbookViewId="0">
      <selection activeCell="C15" sqref="C15:C24"/>
    </sheetView>
  </sheetViews>
  <sheetFormatPr defaultRowHeight="13.8" x14ac:dyDescent="0.25"/>
  <cols>
    <col min="1" max="1" width="28.44140625" style="40" customWidth="1"/>
    <col min="2" max="2" width="10.109375" style="40" customWidth="1"/>
    <col min="3" max="3" width="40" style="40" customWidth="1"/>
    <col min="4" max="5" width="10" style="40" customWidth="1"/>
    <col min="6" max="6" width="9.44140625" style="40" customWidth="1"/>
    <col min="7" max="11" width="16.33203125" style="40" customWidth="1"/>
    <col min="12" max="17" width="16.44140625" style="40" customWidth="1"/>
    <col min="18" max="16384" width="8.88671875" style="40"/>
  </cols>
  <sheetData>
    <row r="1" spans="1:17" ht="33.6" customHeight="1" x14ac:dyDescent="0.25">
      <c r="A1" s="41" t="s">
        <v>89</v>
      </c>
    </row>
    <row r="2" spans="1:17" ht="5.4" customHeight="1" x14ac:dyDescent="0.25">
      <c r="A2" s="42"/>
      <c r="B2" s="42"/>
      <c r="C2" s="42"/>
      <c r="D2" s="42"/>
      <c r="E2" s="42"/>
      <c r="F2" s="42"/>
      <c r="G2" s="42"/>
      <c r="H2" s="42"/>
      <c r="I2" s="42"/>
      <c r="J2" s="42"/>
      <c r="K2" s="42"/>
      <c r="L2" s="42"/>
      <c r="M2" s="42"/>
      <c r="N2" s="42"/>
      <c r="O2" s="42"/>
      <c r="P2" s="42"/>
      <c r="Q2" s="42"/>
    </row>
    <row r="3" spans="1:17" ht="27.6" customHeight="1" x14ac:dyDescent="0.25">
      <c r="I3" s="43" t="s">
        <v>38</v>
      </c>
    </row>
    <row r="4" spans="1:17" ht="13.8" customHeight="1" x14ac:dyDescent="0.25">
      <c r="G4" s="44" t="s">
        <v>1</v>
      </c>
      <c r="H4" s="44" t="s">
        <v>2</v>
      </c>
      <c r="I4" s="44" t="s">
        <v>3</v>
      </c>
      <c r="J4" s="44" t="s">
        <v>4</v>
      </c>
      <c r="K4" s="44" t="s">
        <v>5</v>
      </c>
      <c r="L4" s="44" t="s">
        <v>0</v>
      </c>
      <c r="M4" s="44" t="s">
        <v>6</v>
      </c>
      <c r="N4" s="44" t="s">
        <v>52</v>
      </c>
      <c r="O4" s="44" t="s">
        <v>41</v>
      </c>
      <c r="P4" s="44" t="s">
        <v>42</v>
      </c>
      <c r="Q4" s="44" t="s">
        <v>43</v>
      </c>
    </row>
    <row r="5" spans="1:17" ht="13.8" customHeight="1" x14ac:dyDescent="0.25">
      <c r="A5" s="66" t="s">
        <v>158</v>
      </c>
      <c r="C5" s="67"/>
      <c r="G5" s="62">
        <v>2025</v>
      </c>
      <c r="H5" s="45">
        <f>$G$5+1</f>
        <v>2026</v>
      </c>
      <c r="I5" s="45">
        <f>$G$5+2</f>
        <v>2027</v>
      </c>
      <c r="J5" s="45">
        <f>$G$5+3</f>
        <v>2028</v>
      </c>
      <c r="K5" s="45">
        <f>$G$5+4</f>
        <v>2029</v>
      </c>
      <c r="L5" s="45">
        <f>$G$5-1</f>
        <v>2024</v>
      </c>
      <c r="M5" s="45">
        <f>$G$5-1</f>
        <v>2024</v>
      </c>
      <c r="N5" s="45" t="s">
        <v>9</v>
      </c>
      <c r="O5" s="45">
        <f>$G$5-2</f>
        <v>2023</v>
      </c>
      <c r="P5" s="45">
        <f>$G$5-3</f>
        <v>2022</v>
      </c>
      <c r="Q5" s="45">
        <f>$G$5-4</f>
        <v>2021</v>
      </c>
    </row>
    <row r="6" spans="1:17" ht="13.8" customHeight="1" thickBot="1" x14ac:dyDescent="0.3">
      <c r="G6" s="56">
        <f>SUM(G8:G28)</f>
        <v>0</v>
      </c>
      <c r="H6" s="56">
        <f>SUM(H8:H28)</f>
        <v>0</v>
      </c>
      <c r="I6" s="56">
        <f>SUM(I8:I28)</f>
        <v>0</v>
      </c>
      <c r="J6" s="56">
        <f>SUM(J8:J28)</f>
        <v>0</v>
      </c>
      <c r="K6" s="56">
        <f>SUM(K8:K28)</f>
        <v>0</v>
      </c>
      <c r="L6" s="64"/>
      <c r="M6" s="64"/>
      <c r="N6" s="57" t="str">
        <f>IF(L6&gt;0,M6/L6, "t-1 invullen")</f>
        <v>t-1 invullen</v>
      </c>
      <c r="O6" s="65"/>
      <c r="P6" s="65"/>
      <c r="Q6" s="65"/>
    </row>
    <row r="7" spans="1:17" ht="21" thickBot="1" x14ac:dyDescent="0.3">
      <c r="A7" s="46" t="s">
        <v>96</v>
      </c>
      <c r="B7" s="46" t="s">
        <v>88</v>
      </c>
      <c r="C7" s="46" t="s">
        <v>90</v>
      </c>
      <c r="D7" s="59" t="s">
        <v>44</v>
      </c>
      <c r="E7" s="60" t="s">
        <v>8</v>
      </c>
      <c r="F7" s="61" t="s">
        <v>10</v>
      </c>
      <c r="G7" s="40" t="s">
        <v>115</v>
      </c>
    </row>
    <row r="8" spans="1:17" x14ac:dyDescent="0.25">
      <c r="A8" s="37"/>
      <c r="B8" s="37"/>
      <c r="C8" s="70" t="s">
        <v>11</v>
      </c>
      <c r="D8" s="38" t="str">
        <f>IF($C8="-","-","J/N?")</f>
        <v>-</v>
      </c>
      <c r="E8" s="38" t="str">
        <f t="shared" ref="E8:F8" si="0">IF($C8="-","-","J/N?")</f>
        <v>-</v>
      </c>
      <c r="F8" s="38" t="str">
        <f t="shared" si="0"/>
        <v>-</v>
      </c>
      <c r="G8" s="39"/>
      <c r="H8" s="39"/>
      <c r="I8" s="39"/>
      <c r="J8" s="39"/>
      <c r="K8" s="39"/>
      <c r="L8" s="14"/>
      <c r="M8" s="14"/>
      <c r="N8" s="14"/>
      <c r="O8" s="14"/>
      <c r="P8" s="14"/>
      <c r="Q8" s="14"/>
    </row>
    <row r="9" spans="1:17" x14ac:dyDescent="0.25">
      <c r="A9" s="37"/>
      <c r="B9" s="37"/>
      <c r="C9" s="70" t="s">
        <v>11</v>
      </c>
      <c r="D9" s="38" t="str">
        <f t="shared" ref="D9:F28" si="1">IF($C9="-","-","J/N?")</f>
        <v>-</v>
      </c>
      <c r="E9" s="38" t="str">
        <f t="shared" si="1"/>
        <v>-</v>
      </c>
      <c r="F9" s="38" t="str">
        <f t="shared" si="1"/>
        <v>-</v>
      </c>
      <c r="G9" s="39"/>
      <c r="H9" s="39"/>
      <c r="I9" s="39"/>
      <c r="J9" s="39"/>
      <c r="K9" s="39"/>
      <c r="L9" s="14"/>
      <c r="M9" s="14"/>
      <c r="N9" s="14"/>
      <c r="O9" s="14"/>
      <c r="P9" s="14"/>
      <c r="Q9" s="14"/>
    </row>
    <row r="10" spans="1:17" x14ac:dyDescent="0.25">
      <c r="A10" s="37"/>
      <c r="B10" s="37"/>
      <c r="C10" s="70" t="s">
        <v>11</v>
      </c>
      <c r="D10" s="38" t="str">
        <f t="shared" si="1"/>
        <v>-</v>
      </c>
      <c r="E10" s="38" t="str">
        <f t="shared" si="1"/>
        <v>-</v>
      </c>
      <c r="F10" s="38" t="str">
        <f t="shared" si="1"/>
        <v>-</v>
      </c>
      <c r="G10" s="39"/>
      <c r="H10" s="39"/>
      <c r="I10" s="39"/>
      <c r="J10" s="39"/>
      <c r="K10" s="39"/>
      <c r="L10" s="14"/>
      <c r="M10" s="14"/>
      <c r="N10" s="14"/>
      <c r="O10" s="14"/>
      <c r="P10" s="14"/>
      <c r="Q10" s="14"/>
    </row>
    <row r="11" spans="1:17" x14ac:dyDescent="0.25">
      <c r="A11" s="37"/>
      <c r="B11" s="37"/>
      <c r="C11" s="70" t="s">
        <v>11</v>
      </c>
      <c r="D11" s="38" t="str">
        <f t="shared" si="1"/>
        <v>-</v>
      </c>
      <c r="E11" s="38" t="str">
        <f t="shared" si="1"/>
        <v>-</v>
      </c>
      <c r="F11" s="38" t="str">
        <f t="shared" si="1"/>
        <v>-</v>
      </c>
      <c r="G11" s="39"/>
      <c r="H11" s="39"/>
      <c r="I11" s="39"/>
      <c r="J11" s="39"/>
      <c r="K11" s="39"/>
      <c r="L11" s="14"/>
      <c r="M11" s="14"/>
      <c r="N11" s="14"/>
      <c r="O11" s="14"/>
      <c r="P11" s="14"/>
      <c r="Q11" s="14"/>
    </row>
    <row r="12" spans="1:17" x14ac:dyDescent="0.25">
      <c r="A12" s="37"/>
      <c r="B12" s="37"/>
      <c r="C12" s="70" t="s">
        <v>11</v>
      </c>
      <c r="D12" s="38" t="str">
        <f t="shared" si="1"/>
        <v>-</v>
      </c>
      <c r="E12" s="38" t="str">
        <f t="shared" si="1"/>
        <v>-</v>
      </c>
      <c r="F12" s="38" t="str">
        <f t="shared" si="1"/>
        <v>-</v>
      </c>
      <c r="G12" s="39"/>
      <c r="H12" s="39"/>
      <c r="I12" s="39"/>
      <c r="J12" s="39"/>
      <c r="K12" s="39"/>
      <c r="L12" s="14"/>
      <c r="M12" s="14"/>
      <c r="N12" s="14"/>
      <c r="O12" s="14"/>
      <c r="P12" s="14"/>
      <c r="Q12" s="14"/>
    </row>
    <row r="13" spans="1:17" x14ac:dyDescent="0.25">
      <c r="A13" s="37"/>
      <c r="B13" s="37"/>
      <c r="C13" s="70" t="s">
        <v>11</v>
      </c>
      <c r="D13" s="38" t="str">
        <f t="shared" si="1"/>
        <v>-</v>
      </c>
      <c r="E13" s="38" t="str">
        <f t="shared" si="1"/>
        <v>-</v>
      </c>
      <c r="F13" s="38" t="str">
        <f t="shared" si="1"/>
        <v>-</v>
      </c>
      <c r="G13" s="39"/>
      <c r="H13" s="39"/>
      <c r="I13" s="39"/>
      <c r="J13" s="39"/>
      <c r="K13" s="39"/>
      <c r="L13" s="14"/>
      <c r="M13" s="14"/>
      <c r="N13" s="14"/>
      <c r="O13" s="14"/>
      <c r="P13" s="14"/>
      <c r="Q13" s="14"/>
    </row>
    <row r="14" spans="1:17" x14ac:dyDescent="0.25">
      <c r="A14" s="37"/>
      <c r="B14" s="37"/>
      <c r="C14" s="70" t="s">
        <v>11</v>
      </c>
      <c r="D14" s="38" t="str">
        <f t="shared" si="1"/>
        <v>-</v>
      </c>
      <c r="E14" s="38" t="str">
        <f t="shared" si="1"/>
        <v>-</v>
      </c>
      <c r="F14" s="38" t="str">
        <f t="shared" si="1"/>
        <v>-</v>
      </c>
      <c r="G14" s="39"/>
      <c r="H14" s="39"/>
      <c r="I14" s="39"/>
      <c r="J14" s="39"/>
      <c r="K14" s="39"/>
      <c r="L14" s="14"/>
      <c r="M14" s="14"/>
      <c r="N14" s="14"/>
      <c r="O14" s="14"/>
      <c r="P14" s="14"/>
      <c r="Q14" s="14"/>
    </row>
    <row r="15" spans="1:17" x14ac:dyDescent="0.25">
      <c r="A15" s="37"/>
      <c r="B15" s="37"/>
      <c r="C15" s="70" t="s">
        <v>11</v>
      </c>
      <c r="D15" s="38" t="str">
        <f t="shared" si="1"/>
        <v>-</v>
      </c>
      <c r="E15" s="38" t="str">
        <f t="shared" si="1"/>
        <v>-</v>
      </c>
      <c r="F15" s="38" t="str">
        <f t="shared" si="1"/>
        <v>-</v>
      </c>
      <c r="G15" s="39"/>
      <c r="H15" s="39"/>
      <c r="I15" s="39"/>
      <c r="J15" s="39"/>
      <c r="K15" s="39"/>
      <c r="L15" s="14"/>
      <c r="M15" s="14"/>
      <c r="N15" s="14"/>
      <c r="O15" s="14"/>
      <c r="P15" s="14"/>
      <c r="Q15" s="14"/>
    </row>
    <row r="16" spans="1:17" x14ac:dyDescent="0.25">
      <c r="A16" s="37"/>
      <c r="B16" s="37"/>
      <c r="C16" s="70" t="s">
        <v>11</v>
      </c>
      <c r="D16" s="38" t="str">
        <f t="shared" si="1"/>
        <v>-</v>
      </c>
      <c r="E16" s="38" t="str">
        <f t="shared" si="1"/>
        <v>-</v>
      </c>
      <c r="F16" s="38" t="str">
        <f t="shared" si="1"/>
        <v>-</v>
      </c>
      <c r="G16" s="39"/>
      <c r="H16" s="39"/>
      <c r="I16" s="39"/>
      <c r="J16" s="39"/>
      <c r="K16" s="39"/>
      <c r="L16" s="14"/>
      <c r="M16" s="14"/>
      <c r="N16" s="14"/>
      <c r="O16" s="14"/>
      <c r="P16" s="14"/>
      <c r="Q16" s="14"/>
    </row>
    <row r="17" spans="1:17" x14ac:dyDescent="0.25">
      <c r="A17" s="37"/>
      <c r="B17" s="37"/>
      <c r="C17" s="70" t="s">
        <v>11</v>
      </c>
      <c r="D17" s="38" t="str">
        <f t="shared" si="1"/>
        <v>-</v>
      </c>
      <c r="E17" s="38" t="str">
        <f t="shared" si="1"/>
        <v>-</v>
      </c>
      <c r="F17" s="38" t="str">
        <f t="shared" si="1"/>
        <v>-</v>
      </c>
      <c r="G17" s="39"/>
      <c r="H17" s="39"/>
      <c r="I17" s="39"/>
      <c r="J17" s="39"/>
      <c r="K17" s="39"/>
      <c r="L17" s="14"/>
      <c r="M17" s="14"/>
      <c r="N17" s="14"/>
      <c r="O17" s="14"/>
      <c r="P17" s="14"/>
      <c r="Q17" s="14"/>
    </row>
    <row r="18" spans="1:17" x14ac:dyDescent="0.25">
      <c r="A18" s="37"/>
      <c r="B18" s="37"/>
      <c r="C18" s="70" t="s">
        <v>11</v>
      </c>
      <c r="D18" s="38" t="str">
        <f t="shared" si="1"/>
        <v>-</v>
      </c>
      <c r="E18" s="38" t="str">
        <f t="shared" si="1"/>
        <v>-</v>
      </c>
      <c r="F18" s="38" t="str">
        <f t="shared" si="1"/>
        <v>-</v>
      </c>
      <c r="G18" s="39"/>
      <c r="H18" s="39"/>
      <c r="I18" s="39"/>
      <c r="J18" s="39"/>
      <c r="K18" s="39"/>
      <c r="L18" s="14"/>
      <c r="M18" s="14"/>
      <c r="N18" s="14"/>
      <c r="O18" s="14"/>
      <c r="P18" s="14"/>
      <c r="Q18" s="14"/>
    </row>
    <row r="19" spans="1:17" x14ac:dyDescent="0.25">
      <c r="A19" s="37"/>
      <c r="B19" s="37"/>
      <c r="C19" s="70" t="s">
        <v>11</v>
      </c>
      <c r="D19" s="38" t="str">
        <f t="shared" si="1"/>
        <v>-</v>
      </c>
      <c r="E19" s="38" t="str">
        <f t="shared" si="1"/>
        <v>-</v>
      </c>
      <c r="F19" s="38" t="str">
        <f t="shared" si="1"/>
        <v>-</v>
      </c>
      <c r="G19" s="39"/>
      <c r="H19" s="39"/>
      <c r="I19" s="39"/>
      <c r="J19" s="39"/>
      <c r="K19" s="39"/>
      <c r="L19" s="14"/>
      <c r="M19" s="14"/>
      <c r="N19" s="14"/>
      <c r="O19" s="14"/>
      <c r="P19" s="14"/>
      <c r="Q19" s="14"/>
    </row>
    <row r="20" spans="1:17" x14ac:dyDescent="0.25">
      <c r="A20" s="37"/>
      <c r="B20" s="37"/>
      <c r="C20" s="70" t="s">
        <v>11</v>
      </c>
      <c r="D20" s="38" t="str">
        <f t="shared" si="1"/>
        <v>-</v>
      </c>
      <c r="E20" s="38" t="str">
        <f t="shared" si="1"/>
        <v>-</v>
      </c>
      <c r="F20" s="38" t="str">
        <f t="shared" si="1"/>
        <v>-</v>
      </c>
      <c r="G20" s="39"/>
      <c r="H20" s="39"/>
      <c r="I20" s="39"/>
      <c r="J20" s="39"/>
      <c r="K20" s="39"/>
      <c r="L20" s="14"/>
      <c r="M20" s="14"/>
      <c r="N20" s="14"/>
      <c r="O20" s="14"/>
      <c r="P20" s="14"/>
      <c r="Q20" s="14"/>
    </row>
    <row r="21" spans="1:17" x14ac:dyDescent="0.25">
      <c r="A21" s="37"/>
      <c r="B21" s="37"/>
      <c r="C21" s="70" t="s">
        <v>11</v>
      </c>
      <c r="D21" s="38" t="str">
        <f t="shared" si="1"/>
        <v>-</v>
      </c>
      <c r="E21" s="38" t="str">
        <f t="shared" si="1"/>
        <v>-</v>
      </c>
      <c r="F21" s="38" t="str">
        <f t="shared" si="1"/>
        <v>-</v>
      </c>
      <c r="G21" s="39"/>
      <c r="H21" s="39"/>
      <c r="I21" s="39"/>
      <c r="J21" s="39"/>
      <c r="K21" s="39"/>
      <c r="L21" s="14"/>
      <c r="M21" s="14"/>
      <c r="N21" s="14"/>
      <c r="O21" s="14"/>
      <c r="P21" s="14"/>
      <c r="Q21" s="14"/>
    </row>
    <row r="22" spans="1:17" x14ac:dyDescent="0.25">
      <c r="A22" s="37"/>
      <c r="B22" s="37"/>
      <c r="C22" s="70" t="s">
        <v>11</v>
      </c>
      <c r="D22" s="38" t="str">
        <f t="shared" si="1"/>
        <v>-</v>
      </c>
      <c r="E22" s="38" t="str">
        <f t="shared" si="1"/>
        <v>-</v>
      </c>
      <c r="F22" s="38" t="str">
        <f t="shared" si="1"/>
        <v>-</v>
      </c>
      <c r="G22" s="39"/>
      <c r="H22" s="39"/>
      <c r="I22" s="39"/>
      <c r="J22" s="39"/>
      <c r="K22" s="39"/>
      <c r="L22" s="14"/>
      <c r="M22" s="14"/>
      <c r="N22" s="14"/>
      <c r="O22" s="14"/>
      <c r="P22" s="14"/>
      <c r="Q22" s="14"/>
    </row>
    <row r="23" spans="1:17" x14ac:dyDescent="0.25">
      <c r="A23" s="37"/>
      <c r="B23" s="37"/>
      <c r="C23" s="70" t="s">
        <v>11</v>
      </c>
      <c r="D23" s="38" t="str">
        <f t="shared" si="1"/>
        <v>-</v>
      </c>
      <c r="E23" s="38" t="str">
        <f t="shared" si="1"/>
        <v>-</v>
      </c>
      <c r="F23" s="38" t="str">
        <f t="shared" si="1"/>
        <v>-</v>
      </c>
      <c r="G23" s="39"/>
      <c r="H23" s="39"/>
      <c r="I23" s="39"/>
      <c r="J23" s="39"/>
      <c r="K23" s="39"/>
      <c r="L23" s="14"/>
      <c r="M23" s="14"/>
      <c r="N23" s="14"/>
      <c r="O23" s="14"/>
      <c r="P23" s="14"/>
      <c r="Q23" s="14"/>
    </row>
    <row r="24" spans="1:17" x14ac:dyDescent="0.25">
      <c r="A24" s="37"/>
      <c r="B24" s="37"/>
      <c r="C24" s="70" t="s">
        <v>11</v>
      </c>
      <c r="D24" s="38" t="str">
        <f t="shared" si="1"/>
        <v>-</v>
      </c>
      <c r="E24" s="38" t="str">
        <f t="shared" si="1"/>
        <v>-</v>
      </c>
      <c r="F24" s="38" t="str">
        <f t="shared" si="1"/>
        <v>-</v>
      </c>
      <c r="G24" s="39"/>
      <c r="H24" s="39"/>
      <c r="I24" s="39"/>
      <c r="J24" s="39"/>
      <c r="K24" s="39"/>
      <c r="L24" s="14"/>
      <c r="M24" s="14"/>
      <c r="N24" s="14"/>
      <c r="O24" s="14"/>
      <c r="P24" s="14"/>
      <c r="Q24" s="14"/>
    </row>
    <row r="25" spans="1:17" x14ac:dyDescent="0.25">
      <c r="A25" s="37"/>
      <c r="B25" s="37"/>
      <c r="C25" s="70" t="s">
        <v>11</v>
      </c>
      <c r="D25" s="38" t="str">
        <f t="shared" si="1"/>
        <v>-</v>
      </c>
      <c r="E25" s="38" t="str">
        <f t="shared" si="1"/>
        <v>-</v>
      </c>
      <c r="F25" s="38" t="str">
        <f t="shared" si="1"/>
        <v>-</v>
      </c>
      <c r="G25" s="39"/>
      <c r="H25" s="39"/>
      <c r="I25" s="39"/>
      <c r="J25" s="39"/>
      <c r="K25" s="39"/>
      <c r="L25" s="14"/>
      <c r="M25" s="14"/>
      <c r="N25" s="14"/>
      <c r="O25" s="14"/>
      <c r="P25" s="14"/>
      <c r="Q25" s="14"/>
    </row>
    <row r="26" spans="1:17" x14ac:dyDescent="0.25">
      <c r="A26" s="37"/>
      <c r="B26" s="37"/>
      <c r="C26" s="70" t="s">
        <v>11</v>
      </c>
      <c r="D26" s="38" t="str">
        <f t="shared" si="1"/>
        <v>-</v>
      </c>
      <c r="E26" s="38" t="str">
        <f t="shared" si="1"/>
        <v>-</v>
      </c>
      <c r="F26" s="38" t="str">
        <f t="shared" si="1"/>
        <v>-</v>
      </c>
      <c r="G26" s="39"/>
      <c r="H26" s="39"/>
      <c r="I26" s="39"/>
      <c r="J26" s="39"/>
      <c r="K26" s="39"/>
      <c r="L26" s="14"/>
      <c r="M26" s="14"/>
      <c r="N26" s="14"/>
      <c r="O26" s="14"/>
      <c r="P26" s="14"/>
      <c r="Q26" s="14"/>
    </row>
    <row r="27" spans="1:17" x14ac:dyDescent="0.25">
      <c r="A27" s="37"/>
      <c r="B27" s="37"/>
      <c r="C27" s="70" t="s">
        <v>11</v>
      </c>
      <c r="D27" s="38" t="str">
        <f t="shared" si="1"/>
        <v>-</v>
      </c>
      <c r="E27" s="38" t="str">
        <f t="shared" si="1"/>
        <v>-</v>
      </c>
      <c r="F27" s="38" t="str">
        <f t="shared" si="1"/>
        <v>-</v>
      </c>
      <c r="G27" s="39"/>
      <c r="H27" s="39"/>
      <c r="I27" s="39"/>
      <c r="J27" s="39"/>
      <c r="K27" s="39"/>
      <c r="L27" s="14"/>
      <c r="M27" s="14"/>
      <c r="N27" s="14"/>
      <c r="O27" s="14"/>
      <c r="P27" s="14"/>
      <c r="Q27" s="14"/>
    </row>
    <row r="28" spans="1:17" x14ac:dyDescent="0.25">
      <c r="A28" s="37"/>
      <c r="B28" s="37"/>
      <c r="C28" s="70" t="s">
        <v>11</v>
      </c>
      <c r="D28" s="38" t="str">
        <f t="shared" si="1"/>
        <v>-</v>
      </c>
      <c r="E28" s="38" t="str">
        <f t="shared" si="1"/>
        <v>-</v>
      </c>
      <c r="F28" s="38" t="str">
        <f t="shared" si="1"/>
        <v>-</v>
      </c>
      <c r="G28" s="39"/>
      <c r="H28" s="39"/>
      <c r="I28" s="39"/>
      <c r="J28" s="39"/>
      <c r="K28" s="39"/>
    </row>
    <row r="29" spans="1:17" ht="5.4" customHeight="1" x14ac:dyDescent="0.25">
      <c r="A29" s="42"/>
      <c r="B29" s="42"/>
      <c r="C29" s="42"/>
      <c r="D29" s="42"/>
      <c r="E29" s="42"/>
      <c r="F29" s="42"/>
      <c r="G29" s="42"/>
      <c r="H29" s="42"/>
      <c r="I29" s="42"/>
      <c r="J29" s="42"/>
      <c r="K29" s="42"/>
      <c r="L29" s="42"/>
      <c r="M29" s="42"/>
      <c r="N29" s="42"/>
      <c r="O29" s="42"/>
      <c r="P29" s="42"/>
      <c r="Q29" s="42"/>
    </row>
    <row r="30" spans="1:17" ht="14.4" thickBot="1" x14ac:dyDescent="0.3">
      <c r="A30" s="46" t="s">
        <v>12</v>
      </c>
      <c r="B30" s="46" t="s">
        <v>88</v>
      </c>
      <c r="C30" s="46" t="s">
        <v>90</v>
      </c>
      <c r="D30" s="47"/>
      <c r="E30" s="47"/>
      <c r="F30" s="47"/>
      <c r="G30" s="58">
        <f>SUM(G31:G41)</f>
        <v>0</v>
      </c>
    </row>
    <row r="31" spans="1:17" x14ac:dyDescent="0.25">
      <c r="A31" s="37"/>
      <c r="B31" s="37"/>
      <c r="C31" s="70" t="s">
        <v>11</v>
      </c>
      <c r="D31" s="38" t="str">
        <f>IF($C31="-","-","J/N?")</f>
        <v>-</v>
      </c>
      <c r="E31" s="38" t="str">
        <f t="shared" ref="E31:F31" si="2">IF($C31="-","-","J/N?")</f>
        <v>-</v>
      </c>
      <c r="F31" s="38" t="str">
        <f t="shared" si="2"/>
        <v>-</v>
      </c>
      <c r="G31" s="39"/>
      <c r="H31" s="14"/>
      <c r="I31" s="14"/>
      <c r="J31" s="14"/>
      <c r="K31" s="14"/>
      <c r="L31" s="14"/>
      <c r="M31" s="14"/>
      <c r="N31" s="14"/>
      <c r="O31" s="14"/>
      <c r="P31" s="14"/>
    </row>
    <row r="32" spans="1:17" x14ac:dyDescent="0.25">
      <c r="A32" s="37"/>
      <c r="B32" s="37"/>
      <c r="C32" s="70" t="s">
        <v>11</v>
      </c>
      <c r="D32" s="38" t="str">
        <f t="shared" ref="D32:F41" si="3">IF($C32="-","-","J/N?")</f>
        <v>-</v>
      </c>
      <c r="E32" s="38" t="str">
        <f t="shared" si="3"/>
        <v>-</v>
      </c>
      <c r="F32" s="38" t="str">
        <f t="shared" si="3"/>
        <v>-</v>
      </c>
      <c r="G32" s="39"/>
      <c r="H32" s="14"/>
      <c r="I32" s="14"/>
      <c r="J32" s="14"/>
      <c r="K32" s="14"/>
      <c r="L32" s="14"/>
      <c r="M32" s="14"/>
      <c r="N32" s="14"/>
      <c r="O32" s="14"/>
      <c r="P32" s="14"/>
    </row>
    <row r="33" spans="1:17" x14ac:dyDescent="0.25">
      <c r="A33" s="37"/>
      <c r="B33" s="37"/>
      <c r="C33" s="70" t="s">
        <v>11</v>
      </c>
      <c r="D33" s="38" t="str">
        <f t="shared" si="3"/>
        <v>-</v>
      </c>
      <c r="E33" s="38" t="str">
        <f t="shared" si="3"/>
        <v>-</v>
      </c>
      <c r="F33" s="38" t="str">
        <f t="shared" si="3"/>
        <v>-</v>
      </c>
      <c r="G33" s="39"/>
      <c r="H33" s="14"/>
      <c r="I33" s="14"/>
      <c r="J33" s="14"/>
      <c r="K33" s="14"/>
      <c r="L33" s="14"/>
      <c r="M33" s="14"/>
      <c r="N33" s="14"/>
      <c r="O33" s="14"/>
      <c r="P33" s="14"/>
    </row>
    <row r="34" spans="1:17" x14ac:dyDescent="0.25">
      <c r="A34" s="37"/>
      <c r="B34" s="37"/>
      <c r="C34" s="70" t="s">
        <v>11</v>
      </c>
      <c r="D34" s="38" t="str">
        <f t="shared" si="3"/>
        <v>-</v>
      </c>
      <c r="E34" s="38" t="str">
        <f t="shared" si="3"/>
        <v>-</v>
      </c>
      <c r="F34" s="38" t="str">
        <f t="shared" si="3"/>
        <v>-</v>
      </c>
      <c r="G34" s="39"/>
      <c r="H34" s="14"/>
      <c r="I34" s="14"/>
      <c r="J34" s="14"/>
      <c r="K34" s="14"/>
      <c r="L34" s="14"/>
      <c r="M34" s="14"/>
      <c r="N34" s="14"/>
      <c r="O34" s="14"/>
      <c r="P34" s="14"/>
    </row>
    <row r="35" spans="1:17" x14ac:dyDescent="0.25">
      <c r="A35" s="37"/>
      <c r="B35" s="37"/>
      <c r="C35" s="70" t="s">
        <v>11</v>
      </c>
      <c r="D35" s="38" t="str">
        <f t="shared" si="3"/>
        <v>-</v>
      </c>
      <c r="E35" s="38" t="str">
        <f t="shared" si="3"/>
        <v>-</v>
      </c>
      <c r="F35" s="38" t="str">
        <f t="shared" si="3"/>
        <v>-</v>
      </c>
      <c r="G35" s="39"/>
      <c r="H35" s="14"/>
      <c r="I35" s="14"/>
      <c r="J35" s="14"/>
      <c r="K35" s="14"/>
      <c r="L35" s="14"/>
      <c r="M35" s="14"/>
      <c r="N35" s="14"/>
      <c r="O35" s="14"/>
      <c r="P35" s="14"/>
    </row>
    <row r="36" spans="1:17" x14ac:dyDescent="0.25">
      <c r="A36" s="37"/>
      <c r="B36" s="37"/>
      <c r="C36" s="70" t="s">
        <v>11</v>
      </c>
      <c r="D36" s="38" t="str">
        <f t="shared" si="3"/>
        <v>-</v>
      </c>
      <c r="E36" s="38" t="str">
        <f t="shared" si="3"/>
        <v>-</v>
      </c>
      <c r="F36" s="38" t="str">
        <f t="shared" si="3"/>
        <v>-</v>
      </c>
      <c r="G36" s="39"/>
      <c r="H36" s="14"/>
      <c r="I36" s="14"/>
      <c r="J36" s="14"/>
      <c r="K36" s="14"/>
      <c r="L36" s="14"/>
      <c r="M36" s="14"/>
      <c r="N36" s="14"/>
      <c r="O36" s="14"/>
      <c r="P36" s="14"/>
    </row>
    <row r="37" spans="1:17" x14ac:dyDescent="0.25">
      <c r="A37" s="37"/>
      <c r="B37" s="37"/>
      <c r="C37" s="70" t="s">
        <v>11</v>
      </c>
      <c r="D37" s="38" t="str">
        <f t="shared" si="3"/>
        <v>-</v>
      </c>
      <c r="E37" s="38" t="str">
        <f t="shared" si="3"/>
        <v>-</v>
      </c>
      <c r="F37" s="38" t="str">
        <f t="shared" si="3"/>
        <v>-</v>
      </c>
      <c r="G37" s="39"/>
      <c r="H37" s="14"/>
      <c r="I37" s="14"/>
      <c r="J37" s="14"/>
      <c r="K37" s="14"/>
      <c r="L37" s="14"/>
      <c r="M37" s="14"/>
      <c r="N37" s="14"/>
      <c r="O37" s="14"/>
      <c r="P37" s="14"/>
    </row>
    <row r="38" spans="1:17" x14ac:dyDescent="0.25">
      <c r="A38" s="37"/>
      <c r="B38" s="37"/>
      <c r="C38" s="70" t="s">
        <v>11</v>
      </c>
      <c r="D38" s="38" t="str">
        <f t="shared" si="3"/>
        <v>-</v>
      </c>
      <c r="E38" s="38" t="str">
        <f t="shared" si="3"/>
        <v>-</v>
      </c>
      <c r="F38" s="38" t="str">
        <f t="shared" si="3"/>
        <v>-</v>
      </c>
      <c r="G38" s="39"/>
      <c r="H38" s="14"/>
      <c r="I38" s="14"/>
      <c r="J38" s="14"/>
      <c r="K38" s="14"/>
      <c r="L38" s="14"/>
      <c r="M38" s="14"/>
      <c r="N38" s="14"/>
      <c r="O38" s="14"/>
      <c r="P38" s="14"/>
    </row>
    <row r="39" spans="1:17" x14ac:dyDescent="0.25">
      <c r="A39" s="37"/>
      <c r="B39" s="37"/>
      <c r="C39" s="70" t="s">
        <v>11</v>
      </c>
      <c r="D39" s="38" t="str">
        <f t="shared" si="3"/>
        <v>-</v>
      </c>
      <c r="E39" s="38" t="str">
        <f t="shared" si="3"/>
        <v>-</v>
      </c>
      <c r="F39" s="38" t="str">
        <f t="shared" si="3"/>
        <v>-</v>
      </c>
      <c r="G39" s="39"/>
      <c r="H39" s="14"/>
      <c r="I39" s="14"/>
      <c r="J39" s="14"/>
      <c r="K39" s="14"/>
      <c r="L39" s="14"/>
      <c r="M39" s="14"/>
      <c r="N39" s="14"/>
      <c r="O39" s="14"/>
      <c r="P39" s="14"/>
    </row>
    <row r="40" spans="1:17" x14ac:dyDescent="0.25">
      <c r="A40" s="37"/>
      <c r="B40" s="37"/>
      <c r="C40" s="70" t="s">
        <v>11</v>
      </c>
      <c r="D40" s="38" t="str">
        <f t="shared" si="3"/>
        <v>-</v>
      </c>
      <c r="E40" s="38" t="str">
        <f t="shared" si="3"/>
        <v>-</v>
      </c>
      <c r="F40" s="38" t="str">
        <f t="shared" si="3"/>
        <v>-</v>
      </c>
      <c r="G40" s="39"/>
      <c r="H40" s="14"/>
      <c r="I40" s="14"/>
      <c r="J40" s="14"/>
      <c r="K40" s="14"/>
      <c r="L40" s="14"/>
      <c r="M40" s="14"/>
      <c r="N40" s="14"/>
      <c r="O40" s="14"/>
      <c r="P40" s="14"/>
    </row>
    <row r="41" spans="1:17" x14ac:dyDescent="0.25">
      <c r="A41" s="37"/>
      <c r="B41" s="37"/>
      <c r="C41" s="70" t="s">
        <v>11</v>
      </c>
      <c r="D41" s="38" t="str">
        <f t="shared" si="3"/>
        <v>-</v>
      </c>
      <c r="E41" s="38" t="str">
        <f t="shared" si="3"/>
        <v>-</v>
      </c>
      <c r="F41" s="38" t="str">
        <f t="shared" si="3"/>
        <v>-</v>
      </c>
      <c r="G41" s="39"/>
      <c r="H41" s="14"/>
      <c r="I41" s="14"/>
      <c r="J41" s="14"/>
      <c r="K41" s="14"/>
      <c r="L41" s="14"/>
      <c r="M41" s="14"/>
      <c r="N41" s="14"/>
      <c r="O41" s="14"/>
      <c r="P41" s="14"/>
    </row>
    <row r="42" spans="1:17" ht="5.4" customHeight="1" x14ac:dyDescent="0.25">
      <c r="A42" s="42"/>
      <c r="B42" s="42"/>
      <c r="C42" s="42"/>
      <c r="D42" s="42"/>
      <c r="E42" s="42"/>
      <c r="F42" s="42"/>
      <c r="G42" s="42"/>
      <c r="H42" s="42"/>
      <c r="I42" s="42"/>
      <c r="J42" s="42"/>
      <c r="K42" s="42"/>
      <c r="L42" s="42"/>
      <c r="M42" s="42"/>
      <c r="N42" s="42"/>
      <c r="O42" s="42"/>
      <c r="P42" s="42"/>
      <c r="Q42" s="42"/>
    </row>
  </sheetData>
  <sheetProtection algorithmName="SHA-512" hashValue="h4aVx1l8R0FMuXVVlGu8H3b1kfEtUVgBYheoXAYOTh1pp6ghHKEtI15IMLQOAMDgULtWGafFcIyNN4DEIFANuA==" saltValue="VxPJsFLe3Z7Z2/ed1WrHjA==" spinCount="100000" sheet="1" objects="1" scenarios="1"/>
  <conditionalFormatting sqref="D8:F28 D31:F41">
    <cfRule type="cellIs" dxfId="7" priority="1" operator="equal">
      <formula>"J/N?"</formula>
    </cfRule>
    <cfRule type="cellIs" dxfId="6" priority="2" operator="equal">
      <formula>"Nee"</formula>
    </cfRule>
    <cfRule type="cellIs" dxfId="5" priority="3" operator="equal">
      <formula>"Ja"</formula>
    </cfRule>
    <cfRule type="cellIs" dxfId="4" priority="4" operator="equal">
      <formula>"J/N?"</formula>
    </cfRule>
  </conditionalFormatting>
  <dataValidations count="2">
    <dataValidation type="list" allowBlank="1" showInputMessage="1" showErrorMessage="1" sqref="A9:A28 A8" xr:uid="{3B7769D0-E591-4FD7-AF56-A4CBF911BBC5}">
      <formula1>Activa</formula1>
    </dataValidation>
    <dataValidation type="list" allowBlank="1" showInputMessage="1" showErrorMessage="1" sqref="B9:B28 B8" xr:uid="{08FBD944-B845-4C55-9146-4B809E186E15}">
      <formula1>INDIRECT(A8)</formula1>
    </dataValidation>
  </dataValidations>
  <pageMargins left="0.7" right="0.7" top="0.75" bottom="0.75" header="0.3" footer="0.3"/>
  <pageSetup paperSize="9" orientation="portrait" r:id="rId1"/>
  <ignoredErrors>
    <ignoredError sqref="D8:F28 D31:F41 G30 H5:M5 O5:Q5"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48893BB-CB72-4FFE-B055-A07FBE6B66C3}">
          <x14:formula1>
            <xm:f>Parameters!$Q$3:$Q$102</xm:f>
          </x14:formula1>
          <xm:sqref>B31:B41</xm:sqref>
        </x14:dataValidation>
        <x14:dataValidation type="list" allowBlank="1" showInputMessage="1" showErrorMessage="1" xr:uid="{0EE77CA3-8F09-41D2-BE14-C0FD1DF67BC5}">
          <x14:formula1>
            <xm:f>Parameters!$S$3:$S$4</xm:f>
          </x14:formula1>
          <xm:sqref>D8:F28 D31:F41</xm:sqref>
        </x14:dataValidation>
        <x14:dataValidation type="list" allowBlank="1" showInputMessage="1" showErrorMessage="1" xr:uid="{20EFA31C-50E9-4CAD-BB61-EE8962D6F1C4}">
          <x14:formula1>
            <xm:f>Parameters!$W$3:$W$32</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A144C-5B07-4164-AB12-0D28C8874AB1}">
  <sheetPr>
    <tabColor theme="9"/>
  </sheetPr>
  <dimension ref="A1:C37"/>
  <sheetViews>
    <sheetView showZeros="0" zoomScale="90" zoomScaleNormal="90" workbookViewId="0">
      <selection activeCell="C39" sqref="C39"/>
    </sheetView>
  </sheetViews>
  <sheetFormatPr defaultRowHeight="13.8" x14ac:dyDescent="0.25"/>
  <cols>
    <col min="1" max="2" width="35.44140625" style="28" customWidth="1"/>
    <col min="3" max="3" width="151.109375" style="28" customWidth="1"/>
    <col min="4" max="16384" width="8.88671875" style="28"/>
  </cols>
  <sheetData>
    <row r="1" spans="1:3" s="3" customFormat="1" ht="19.2" customHeight="1" thickBot="1" x14ac:dyDescent="0.35">
      <c r="A1" s="35" t="s">
        <v>96</v>
      </c>
      <c r="B1" s="35" t="s">
        <v>123</v>
      </c>
      <c r="C1" s="35" t="s">
        <v>13</v>
      </c>
    </row>
    <row r="2" spans="1:3" ht="6" customHeight="1" x14ac:dyDescent="0.25">
      <c r="A2" s="36"/>
      <c r="B2" s="36"/>
      <c r="C2" s="36"/>
    </row>
    <row r="3" spans="1:3" ht="15.6" customHeight="1" x14ac:dyDescent="0.25">
      <c r="A3" s="63">
        <f>'1. Onderbouwing leenplafond'!A8</f>
        <v>0</v>
      </c>
      <c r="B3" s="63" t="str">
        <f>'1. Onderbouwing leenplafond'!C8</f>
        <v>-</v>
      </c>
      <c r="C3" s="69"/>
    </row>
    <row r="4" spans="1:3" ht="15.6" customHeight="1" x14ac:dyDescent="0.25">
      <c r="A4" s="63">
        <f>'1. Onderbouwing leenplafond'!A9</f>
        <v>0</v>
      </c>
      <c r="B4" s="63" t="str">
        <f>'1. Onderbouwing leenplafond'!C9</f>
        <v>-</v>
      </c>
      <c r="C4" s="69"/>
    </row>
    <row r="5" spans="1:3" ht="15.6" customHeight="1" x14ac:dyDescent="0.25">
      <c r="A5" s="63">
        <f>'1. Onderbouwing leenplafond'!A10</f>
        <v>0</v>
      </c>
      <c r="B5" s="63" t="str">
        <f>'1. Onderbouwing leenplafond'!C10</f>
        <v>-</v>
      </c>
      <c r="C5" s="69"/>
    </row>
    <row r="6" spans="1:3" ht="15.6" customHeight="1" x14ac:dyDescent="0.25">
      <c r="A6" s="63">
        <f>'1. Onderbouwing leenplafond'!A11</f>
        <v>0</v>
      </c>
      <c r="B6" s="63" t="str">
        <f>'1. Onderbouwing leenplafond'!C11</f>
        <v>-</v>
      </c>
      <c r="C6" s="69"/>
    </row>
    <row r="7" spans="1:3" ht="15.6" customHeight="1" x14ac:dyDescent="0.25">
      <c r="A7" s="63">
        <f>'1. Onderbouwing leenplafond'!A12</f>
        <v>0</v>
      </c>
      <c r="B7" s="63" t="str">
        <f>'1. Onderbouwing leenplafond'!C12</f>
        <v>-</v>
      </c>
      <c r="C7" s="69"/>
    </row>
    <row r="8" spans="1:3" ht="15.6" customHeight="1" x14ac:dyDescent="0.25">
      <c r="A8" s="63">
        <f>'1. Onderbouwing leenplafond'!A13</f>
        <v>0</v>
      </c>
      <c r="B8" s="63" t="str">
        <f>'1. Onderbouwing leenplafond'!C13</f>
        <v>-</v>
      </c>
      <c r="C8" s="69"/>
    </row>
    <row r="9" spans="1:3" ht="15.6" customHeight="1" x14ac:dyDescent="0.25">
      <c r="A9" s="63">
        <f>'1. Onderbouwing leenplafond'!A14</f>
        <v>0</v>
      </c>
      <c r="B9" s="63" t="str">
        <f>'1. Onderbouwing leenplafond'!C14</f>
        <v>-</v>
      </c>
      <c r="C9" s="69"/>
    </row>
    <row r="10" spans="1:3" ht="15.6" customHeight="1" x14ac:dyDescent="0.25">
      <c r="A10" s="63">
        <f>'1. Onderbouwing leenplafond'!A15</f>
        <v>0</v>
      </c>
      <c r="B10" s="63" t="str">
        <f>'1. Onderbouwing leenplafond'!C15</f>
        <v>-</v>
      </c>
      <c r="C10" s="69"/>
    </row>
    <row r="11" spans="1:3" ht="15.6" customHeight="1" x14ac:dyDescent="0.25">
      <c r="A11" s="63">
        <f>'1. Onderbouwing leenplafond'!A16</f>
        <v>0</v>
      </c>
      <c r="B11" s="63" t="str">
        <f>'1. Onderbouwing leenplafond'!C16</f>
        <v>-</v>
      </c>
      <c r="C11" s="69"/>
    </row>
    <row r="12" spans="1:3" ht="15.6" customHeight="1" x14ac:dyDescent="0.25">
      <c r="A12" s="63">
        <f>'1. Onderbouwing leenplafond'!A17</f>
        <v>0</v>
      </c>
      <c r="B12" s="63" t="str">
        <f>'1. Onderbouwing leenplafond'!C17</f>
        <v>-</v>
      </c>
      <c r="C12" s="69"/>
    </row>
    <row r="13" spans="1:3" ht="15.6" customHeight="1" x14ac:dyDescent="0.25">
      <c r="A13" s="63">
        <f>'1. Onderbouwing leenplafond'!A18</f>
        <v>0</v>
      </c>
      <c r="B13" s="63" t="str">
        <f>'1. Onderbouwing leenplafond'!C18</f>
        <v>-</v>
      </c>
      <c r="C13" s="69"/>
    </row>
    <row r="14" spans="1:3" ht="15.6" customHeight="1" x14ac:dyDescent="0.25">
      <c r="A14" s="63">
        <f>'1. Onderbouwing leenplafond'!A19</f>
        <v>0</v>
      </c>
      <c r="B14" s="63" t="str">
        <f>'1. Onderbouwing leenplafond'!C19</f>
        <v>-</v>
      </c>
      <c r="C14" s="69"/>
    </row>
    <row r="15" spans="1:3" ht="15.6" customHeight="1" x14ac:dyDescent="0.25">
      <c r="A15" s="63">
        <f>'1. Onderbouwing leenplafond'!A20</f>
        <v>0</v>
      </c>
      <c r="B15" s="63" t="str">
        <f>'1. Onderbouwing leenplafond'!C20</f>
        <v>-</v>
      </c>
      <c r="C15" s="69"/>
    </row>
    <row r="16" spans="1:3" ht="15.6" customHeight="1" x14ac:dyDescent="0.25">
      <c r="A16" s="63">
        <f>'1. Onderbouwing leenplafond'!A21</f>
        <v>0</v>
      </c>
      <c r="B16" s="63" t="str">
        <f>'1. Onderbouwing leenplafond'!C21</f>
        <v>-</v>
      </c>
      <c r="C16" s="69"/>
    </row>
    <row r="17" spans="1:3" ht="15.6" customHeight="1" x14ac:dyDescent="0.25">
      <c r="A17" s="63">
        <f>'1. Onderbouwing leenplafond'!A22</f>
        <v>0</v>
      </c>
      <c r="B17" s="63" t="str">
        <f>'1. Onderbouwing leenplafond'!C22</f>
        <v>-</v>
      </c>
      <c r="C17" s="69"/>
    </row>
    <row r="18" spans="1:3" ht="15.6" customHeight="1" x14ac:dyDescent="0.25">
      <c r="A18" s="63">
        <f>'1. Onderbouwing leenplafond'!A23</f>
        <v>0</v>
      </c>
      <c r="B18" s="63" t="str">
        <f>'1. Onderbouwing leenplafond'!C23</f>
        <v>-</v>
      </c>
      <c r="C18" s="69"/>
    </row>
    <row r="19" spans="1:3" ht="15.6" customHeight="1" x14ac:dyDescent="0.25">
      <c r="A19" s="63">
        <f>'1. Onderbouwing leenplafond'!A24</f>
        <v>0</v>
      </c>
      <c r="B19" s="63" t="str">
        <f>'1. Onderbouwing leenplafond'!C24</f>
        <v>-</v>
      </c>
      <c r="C19" s="69"/>
    </row>
    <row r="20" spans="1:3" ht="15.6" customHeight="1" x14ac:dyDescent="0.25">
      <c r="A20" s="63">
        <f>'1. Onderbouwing leenplafond'!A25</f>
        <v>0</v>
      </c>
      <c r="B20" s="63" t="str">
        <f>'1. Onderbouwing leenplafond'!C25</f>
        <v>-</v>
      </c>
      <c r="C20" s="69"/>
    </row>
    <row r="21" spans="1:3" ht="15.6" customHeight="1" x14ac:dyDescent="0.25">
      <c r="A21" s="63">
        <f>'1. Onderbouwing leenplafond'!A26</f>
        <v>0</v>
      </c>
      <c r="B21" s="63" t="str">
        <f>'1. Onderbouwing leenplafond'!C26</f>
        <v>-</v>
      </c>
      <c r="C21" s="69"/>
    </row>
    <row r="22" spans="1:3" ht="15.6" customHeight="1" x14ac:dyDescent="0.25">
      <c r="A22" s="63">
        <f>'1. Onderbouwing leenplafond'!A27</f>
        <v>0</v>
      </c>
      <c r="B22" s="63" t="str">
        <f>'1. Onderbouwing leenplafond'!C27</f>
        <v>-</v>
      </c>
      <c r="C22" s="69"/>
    </row>
    <row r="23" spans="1:3" ht="15.6" customHeight="1" x14ac:dyDescent="0.25">
      <c r="A23" s="63">
        <f>'1. Onderbouwing leenplafond'!A28</f>
        <v>0</v>
      </c>
      <c r="B23" s="63" t="str">
        <f>'1. Onderbouwing leenplafond'!C28</f>
        <v>-</v>
      </c>
      <c r="C23" s="69"/>
    </row>
    <row r="24" spans="1:3" ht="9" customHeight="1" x14ac:dyDescent="0.25">
      <c r="A24" s="36"/>
      <c r="B24" s="36"/>
      <c r="C24" s="36"/>
    </row>
    <row r="25" spans="1:3" ht="18" customHeight="1" thickBot="1" x14ac:dyDescent="0.35">
      <c r="A25" s="35" t="str">
        <f>'1. Onderbouwing leenplafond'!A30</f>
        <v>Voorwaardelijke aanvraag</v>
      </c>
      <c r="B25" s="35"/>
      <c r="C25" s="35" t="s">
        <v>13</v>
      </c>
    </row>
    <row r="26" spans="1:3" ht="15.6" customHeight="1" x14ac:dyDescent="0.25">
      <c r="A26" s="63">
        <f>'1. Onderbouwing leenplafond'!A31</f>
        <v>0</v>
      </c>
      <c r="B26" s="63" t="str">
        <f>'1. Onderbouwing leenplafond'!C31</f>
        <v>-</v>
      </c>
      <c r="C26" s="69"/>
    </row>
    <row r="27" spans="1:3" ht="15.6" customHeight="1" x14ac:dyDescent="0.25">
      <c r="A27" s="63">
        <f>'1. Onderbouwing leenplafond'!A32</f>
        <v>0</v>
      </c>
      <c r="B27" s="63" t="str">
        <f>'1. Onderbouwing leenplafond'!C32</f>
        <v>-</v>
      </c>
      <c r="C27" s="69"/>
    </row>
    <row r="28" spans="1:3" ht="15.6" customHeight="1" x14ac:dyDescent="0.25">
      <c r="A28" s="63">
        <f>'1. Onderbouwing leenplafond'!A33</f>
        <v>0</v>
      </c>
      <c r="B28" s="63" t="str">
        <f>'1. Onderbouwing leenplafond'!C33</f>
        <v>-</v>
      </c>
      <c r="C28" s="69"/>
    </row>
    <row r="29" spans="1:3" ht="15.6" customHeight="1" x14ac:dyDescent="0.25">
      <c r="A29" s="63">
        <f>'1. Onderbouwing leenplafond'!A34</f>
        <v>0</v>
      </c>
      <c r="B29" s="63" t="str">
        <f>'1. Onderbouwing leenplafond'!C34</f>
        <v>-</v>
      </c>
      <c r="C29" s="69"/>
    </row>
    <row r="30" spans="1:3" ht="15.6" customHeight="1" x14ac:dyDescent="0.25">
      <c r="A30" s="63">
        <f>'1. Onderbouwing leenplafond'!A35</f>
        <v>0</v>
      </c>
      <c r="B30" s="63" t="str">
        <f>'1. Onderbouwing leenplafond'!C35</f>
        <v>-</v>
      </c>
      <c r="C30" s="69"/>
    </row>
    <row r="31" spans="1:3" ht="15.6" customHeight="1" x14ac:dyDescent="0.25">
      <c r="A31" s="63">
        <f>'1. Onderbouwing leenplafond'!A36</f>
        <v>0</v>
      </c>
      <c r="B31" s="63" t="str">
        <f>'1. Onderbouwing leenplafond'!C36</f>
        <v>-</v>
      </c>
      <c r="C31" s="69"/>
    </row>
    <row r="32" spans="1:3" ht="15.6" customHeight="1" x14ac:dyDescent="0.25">
      <c r="A32" s="63">
        <f>'1. Onderbouwing leenplafond'!A37</f>
        <v>0</v>
      </c>
      <c r="B32" s="63" t="str">
        <f>'1. Onderbouwing leenplafond'!C37</f>
        <v>-</v>
      </c>
      <c r="C32" s="69"/>
    </row>
    <row r="33" spans="1:3" x14ac:dyDescent="0.25">
      <c r="A33" s="63">
        <f>'1. Onderbouwing leenplafond'!A38</f>
        <v>0</v>
      </c>
      <c r="B33" s="63" t="str">
        <f>'1. Onderbouwing leenplafond'!C38</f>
        <v>-</v>
      </c>
      <c r="C33" s="69"/>
    </row>
    <row r="34" spans="1:3" x14ac:dyDescent="0.25">
      <c r="A34" s="63">
        <f>'1. Onderbouwing leenplafond'!A39</f>
        <v>0</v>
      </c>
      <c r="B34" s="63" t="str">
        <f>'1. Onderbouwing leenplafond'!C39</f>
        <v>-</v>
      </c>
      <c r="C34" s="69"/>
    </row>
    <row r="35" spans="1:3" x14ac:dyDescent="0.25">
      <c r="A35" s="63">
        <f>'1. Onderbouwing leenplafond'!A40</f>
        <v>0</v>
      </c>
      <c r="B35" s="63" t="str">
        <f>'1. Onderbouwing leenplafond'!C40</f>
        <v>-</v>
      </c>
      <c r="C35" s="69"/>
    </row>
    <row r="36" spans="1:3" x14ac:dyDescent="0.25">
      <c r="A36" s="63">
        <f>'1. Onderbouwing leenplafond'!A41</f>
        <v>0</v>
      </c>
      <c r="B36" s="63" t="str">
        <f>'1. Onderbouwing leenplafond'!C41</f>
        <v>-</v>
      </c>
      <c r="C36" s="69"/>
    </row>
    <row r="37" spans="1:3" ht="9" customHeight="1" x14ac:dyDescent="0.25">
      <c r="A37" s="36"/>
      <c r="B37" s="36"/>
      <c r="C37" s="36"/>
    </row>
  </sheetData>
  <sheetProtection algorithmName="SHA-512" hashValue="YtrduNxqF6CN2WyI6Fb6WfQq77qREyMJMoCaMQX44xAAktVIb2en7t34Fzj+3VNld9nxnDb06LKwqYD19deqbA==" saltValue="bndoahCTPvoxB0Kr/sGvz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C79D-9AD3-4A8D-AC61-8AC4C9E5CA11}">
  <sheetPr>
    <tabColor theme="5"/>
  </sheetPr>
  <dimension ref="B2:N54"/>
  <sheetViews>
    <sheetView showZeros="0" zoomScale="90" zoomScaleNormal="90" workbookViewId="0">
      <selection activeCell="O35" sqref="O35"/>
    </sheetView>
  </sheetViews>
  <sheetFormatPr defaultColWidth="8.88671875" defaultRowHeight="14.4" x14ac:dyDescent="0.3"/>
  <cols>
    <col min="1" max="1" width="3.109375" style="8" customWidth="1"/>
    <col min="2" max="2" width="29.5546875" style="8" customWidth="1"/>
    <col min="3" max="3" width="20" style="8" customWidth="1"/>
    <col min="4" max="7" width="11.21875" style="8" customWidth="1"/>
    <col min="8" max="8" width="13" style="8" customWidth="1"/>
    <col min="9" max="9" width="13.88671875" style="8" customWidth="1"/>
    <col min="10" max="10" width="11.5546875" style="8" bestFit="1" customWidth="1"/>
    <col min="11" max="13" width="11.109375" style="8" customWidth="1"/>
    <col min="14" max="16384" width="8.88671875" style="8"/>
  </cols>
  <sheetData>
    <row r="2" spans="2:14" s="6" customFormat="1" ht="23.4" x14ac:dyDescent="0.3">
      <c r="B2" s="33" t="s">
        <v>14</v>
      </c>
      <c r="C2" s="5"/>
      <c r="D2" s="5"/>
      <c r="E2" s="5"/>
      <c r="F2" s="5"/>
      <c r="G2" s="5"/>
    </row>
    <row r="3" spans="2:14" x14ac:dyDescent="0.3">
      <c r="B3" s="7"/>
      <c r="C3" s="7"/>
      <c r="D3" s="7"/>
      <c r="E3" s="7"/>
      <c r="F3" s="7"/>
      <c r="G3" s="7"/>
      <c r="H3" s="7"/>
      <c r="I3" s="7"/>
      <c r="J3" s="7"/>
      <c r="K3" s="7"/>
      <c r="L3" s="7"/>
      <c r="M3" s="7"/>
    </row>
    <row r="5" spans="2:14" ht="16.8" thickBot="1" x14ac:dyDescent="0.35">
      <c r="B5" s="32" t="s">
        <v>15</v>
      </c>
    </row>
    <row r="6" spans="2:14" ht="15" thickTop="1" x14ac:dyDescent="0.3">
      <c r="B6" s="10" t="s">
        <v>16</v>
      </c>
      <c r="C6" s="73"/>
      <c r="D6" s="73"/>
      <c r="E6" s="73"/>
      <c r="F6" s="73"/>
      <c r="G6" s="73"/>
      <c r="H6" s="73"/>
      <c r="I6" s="73"/>
      <c r="J6" s="73"/>
      <c r="K6" s="73"/>
      <c r="L6" s="34"/>
      <c r="M6" s="34"/>
    </row>
    <row r="7" spans="2:14" x14ac:dyDescent="0.3">
      <c r="B7" s="10" t="s">
        <v>17</v>
      </c>
      <c r="C7" s="73"/>
      <c r="D7" s="73"/>
      <c r="E7" s="73"/>
      <c r="F7" s="73"/>
      <c r="G7" s="73"/>
      <c r="H7" s="73"/>
      <c r="I7" s="73"/>
      <c r="J7" s="73"/>
      <c r="K7" s="73"/>
      <c r="L7" s="34"/>
      <c r="M7" s="34"/>
    </row>
    <row r="8" spans="2:14" x14ac:dyDescent="0.3">
      <c r="B8" s="10" t="s">
        <v>18</v>
      </c>
      <c r="C8" s="73"/>
      <c r="D8" s="73"/>
      <c r="E8" s="73"/>
      <c r="F8" s="73"/>
      <c r="G8" s="73"/>
      <c r="H8" s="73"/>
      <c r="I8" s="73"/>
      <c r="J8" s="73"/>
      <c r="K8" s="73"/>
      <c r="L8" s="34"/>
      <c r="M8" s="34"/>
    </row>
    <row r="9" spans="2:14" x14ac:dyDescent="0.3">
      <c r="B9" s="10" t="s">
        <v>159</v>
      </c>
      <c r="C9" s="75">
        <f>'1. Onderbouwing leenplafond'!C5</f>
        <v>0</v>
      </c>
      <c r="D9" s="75"/>
      <c r="E9" s="75"/>
      <c r="F9" s="75"/>
      <c r="G9" s="75"/>
      <c r="H9" s="75"/>
      <c r="I9" s="75"/>
      <c r="J9" s="75"/>
      <c r="K9" s="75"/>
      <c r="L9" s="68"/>
      <c r="M9" s="68"/>
    </row>
    <row r="10" spans="2:14" x14ac:dyDescent="0.3">
      <c r="B10" s="10" t="s">
        <v>19</v>
      </c>
      <c r="C10" s="73"/>
      <c r="D10" s="73"/>
      <c r="E10" s="73"/>
      <c r="F10" s="73"/>
      <c r="G10" s="73"/>
      <c r="H10" s="73"/>
      <c r="I10" s="73"/>
      <c r="J10" s="73"/>
      <c r="K10" s="73"/>
      <c r="L10" s="34"/>
      <c r="M10" s="34"/>
    </row>
    <row r="11" spans="2:14" x14ac:dyDescent="0.3">
      <c r="B11" s="11"/>
      <c r="C11" s="11"/>
      <c r="D11" s="11"/>
    </row>
    <row r="13" spans="2:14" ht="20.399999999999999" thickBot="1" x14ac:dyDescent="0.35">
      <c r="B13" s="12" t="s">
        <v>20</v>
      </c>
    </row>
    <row r="14" spans="2:14" ht="15" thickTop="1" x14ac:dyDescent="0.3">
      <c r="B14" s="7"/>
      <c r="C14" s="7"/>
      <c r="D14" s="7"/>
      <c r="E14" s="7"/>
      <c r="F14" s="7"/>
      <c r="G14" s="7"/>
      <c r="H14" s="7"/>
      <c r="I14" s="7"/>
      <c r="J14" s="7"/>
      <c r="K14" s="7"/>
      <c r="L14" s="7"/>
      <c r="M14" s="7"/>
    </row>
    <row r="15" spans="2:14" x14ac:dyDescent="0.3">
      <c r="D15" s="74" t="s">
        <v>46</v>
      </c>
      <c r="E15" s="74"/>
      <c r="F15" s="74"/>
      <c r="G15" s="74"/>
      <c r="H15" s="74"/>
      <c r="K15" s="13" t="s">
        <v>47</v>
      </c>
    </row>
    <row r="16" spans="2:14" x14ac:dyDescent="0.3">
      <c r="B16" s="14"/>
      <c r="C16" s="14" t="s">
        <v>45</v>
      </c>
      <c r="D16" s="15" t="s">
        <v>2</v>
      </c>
      <c r="E16" s="15" t="s">
        <v>3</v>
      </c>
      <c r="F16" s="15" t="s">
        <v>4</v>
      </c>
      <c r="G16" s="15" t="s">
        <v>5</v>
      </c>
      <c r="H16" s="15" t="s">
        <v>0</v>
      </c>
      <c r="I16" s="27" t="s">
        <v>6</v>
      </c>
      <c r="J16" s="27" t="s">
        <v>7</v>
      </c>
      <c r="K16" s="15" t="s">
        <v>48</v>
      </c>
      <c r="L16" s="15" t="s">
        <v>49</v>
      </c>
      <c r="M16" s="15" t="s">
        <v>50</v>
      </c>
      <c r="N16" s="14"/>
    </row>
    <row r="17" spans="2:14" s="17" customFormat="1" x14ac:dyDescent="0.3">
      <c r="B17" s="16"/>
      <c r="C17" s="16">
        <f>'1. Onderbouwing leenplafond'!G5</f>
        <v>2025</v>
      </c>
      <c r="D17" s="16">
        <f>$C$17+1</f>
        <v>2026</v>
      </c>
      <c r="E17" s="16">
        <f>$D$17+1</f>
        <v>2027</v>
      </c>
      <c r="F17" s="16">
        <f>$D$17+2</f>
        <v>2028</v>
      </c>
      <c r="G17" s="16">
        <f>$D$17+3</f>
        <v>2029</v>
      </c>
      <c r="H17" s="16">
        <f>$C$17-1</f>
        <v>2024</v>
      </c>
      <c r="I17" s="16">
        <f>$C$17-1</f>
        <v>2024</v>
      </c>
      <c r="J17" s="16" t="s">
        <v>9</v>
      </c>
      <c r="K17" s="17">
        <f>$C$17-2</f>
        <v>2023</v>
      </c>
      <c r="L17" s="17">
        <f>$C$17-3</f>
        <v>2022</v>
      </c>
      <c r="M17" s="17">
        <f>$C$17-4</f>
        <v>2021</v>
      </c>
      <c r="N17" s="16"/>
    </row>
    <row r="18" spans="2:14" x14ac:dyDescent="0.3">
      <c r="B18" s="29" t="str">
        <f>Parameters!A3</f>
        <v>Grond</v>
      </c>
      <c r="C18" s="52">
        <f>SUMIFS('1. Onderbouwing leenplafond'!$G$8:$G$28,'1. Onderbouwing leenplafond'!$A$8:$A$28,B18)/1000000</f>
        <v>0</v>
      </c>
      <c r="D18" s="52">
        <f>SUMIFS('1. Onderbouwing leenplafond'!$H$8:$H$28,'1. Onderbouwing leenplafond'!$A$8:$A$28,B18)/1000000</f>
        <v>0</v>
      </c>
      <c r="E18" s="52">
        <f>SUMIFS('1. Onderbouwing leenplafond'!$I$8:$I$28,'1. Onderbouwing leenplafond'!$A$8:$A$28,B18)/1000000</f>
        <v>0</v>
      </c>
      <c r="F18" s="52">
        <f>SUMIFS('1. Onderbouwing leenplafond'!$J$8:$J$28,'1. Onderbouwing leenplafond'!$A$8:$A$28,B18)/1000000</f>
        <v>0</v>
      </c>
      <c r="G18" s="52">
        <f>SUMIFS('1. Onderbouwing leenplafond'!$K$8:$K$28,'1. Onderbouwing leenplafond'!$A$8:$A$28,B18)/1000000</f>
        <v>0</v>
      </c>
      <c r="H18" s="31"/>
      <c r="I18" s="31"/>
      <c r="J18" s="19"/>
      <c r="K18" s="20"/>
      <c r="L18" s="14"/>
      <c r="M18" s="14"/>
      <c r="N18" s="14"/>
    </row>
    <row r="19" spans="2:14" x14ac:dyDescent="0.3">
      <c r="B19" s="29" t="str">
        <f>Parameters!A4</f>
        <v>Gebouwen</v>
      </c>
      <c r="C19" s="52">
        <f>SUMIFS('1. Onderbouwing leenplafond'!$G$8:$G$28,'1. Onderbouwing leenplafond'!$A$8:$A$28,B19)/1000000</f>
        <v>0</v>
      </c>
      <c r="D19" s="52">
        <f>SUMIFS('1. Onderbouwing leenplafond'!$H$8:$H$28,'1. Onderbouwing leenplafond'!$A$8:$A$28,B19)/1000000</f>
        <v>0</v>
      </c>
      <c r="E19" s="52">
        <f>SUMIFS('1. Onderbouwing leenplafond'!$I$8:$I$28,'1. Onderbouwing leenplafond'!$A$8:$A$28,B19)/1000000</f>
        <v>0</v>
      </c>
      <c r="F19" s="52">
        <f>SUMIFS('1. Onderbouwing leenplafond'!$J$8:$J$28,'1. Onderbouwing leenplafond'!$A$8:$A$28,B19)/1000000</f>
        <v>0</v>
      </c>
      <c r="G19" s="52">
        <f>SUMIFS('1. Onderbouwing leenplafond'!$K$8:$K$28,'1. Onderbouwing leenplafond'!$A$8:$A$28,B19)/1000000</f>
        <v>0</v>
      </c>
      <c r="H19" s="19"/>
      <c r="I19" s="19"/>
      <c r="J19" s="19"/>
      <c r="K19" s="20"/>
      <c r="L19" s="14"/>
      <c r="M19" s="14"/>
      <c r="N19" s="14"/>
    </row>
    <row r="20" spans="2:14" x14ac:dyDescent="0.3">
      <c r="B20" s="29" t="str">
        <f>Parameters!A5</f>
        <v>Verbouwingen</v>
      </c>
      <c r="C20" s="52">
        <f>SUMIFS('1. Onderbouwing leenplafond'!$G$8:$G$28,'1. Onderbouwing leenplafond'!$A$8:$A$28,B20)/1000000</f>
        <v>0</v>
      </c>
      <c r="D20" s="52">
        <f>SUMIFS('1. Onderbouwing leenplafond'!$H$8:$H$28,'1. Onderbouwing leenplafond'!$A$8:$A$28,B20)/1000000</f>
        <v>0</v>
      </c>
      <c r="E20" s="52">
        <f>SUMIFS('1. Onderbouwing leenplafond'!$I$8:$I$28,'1. Onderbouwing leenplafond'!$A$8:$A$28,B20)/1000000</f>
        <v>0</v>
      </c>
      <c r="F20" s="52">
        <f>SUMIFS('1. Onderbouwing leenplafond'!$J$8:$J$28,'1. Onderbouwing leenplafond'!$A$8:$A$28,B20)/1000000</f>
        <v>0</v>
      </c>
      <c r="G20" s="52">
        <f>SUMIFS('1. Onderbouwing leenplafond'!$K$8:$K$28,'1. Onderbouwing leenplafond'!$A$8:$A$28,B20)/1000000</f>
        <v>0</v>
      </c>
      <c r="H20" s="19"/>
      <c r="I20" s="19"/>
      <c r="J20" s="19"/>
      <c r="K20" s="20"/>
      <c r="L20" s="14"/>
      <c r="M20" s="14"/>
      <c r="N20" s="14"/>
    </row>
    <row r="21" spans="2:14" x14ac:dyDescent="0.3">
      <c r="B21" s="29" t="str">
        <f>Parameters!A6</f>
        <v>Erfpachtrechten</v>
      </c>
      <c r="C21" s="52">
        <f>SUMIFS('1. Onderbouwing leenplafond'!$G$8:$G$28,'1. Onderbouwing leenplafond'!$A$8:$A$28,B21)/1000000</f>
        <v>0</v>
      </c>
      <c r="D21" s="52">
        <f>SUMIFS('1. Onderbouwing leenplafond'!$H$8:$H$28,'1. Onderbouwing leenplafond'!$A$8:$A$28,B21)/1000000</f>
        <v>0</v>
      </c>
      <c r="E21" s="52">
        <f>SUMIFS('1. Onderbouwing leenplafond'!$I$8:$I$28,'1. Onderbouwing leenplafond'!$A$8:$A$28,B21)/1000000</f>
        <v>0</v>
      </c>
      <c r="F21" s="52">
        <f>SUMIFS('1. Onderbouwing leenplafond'!$J$8:$J$28,'1. Onderbouwing leenplafond'!$A$8:$A$28,B21)/1000000</f>
        <v>0</v>
      </c>
      <c r="G21" s="52">
        <f>SUMIFS('1. Onderbouwing leenplafond'!$K$8:$K$28,'1. Onderbouwing leenplafond'!$A$8:$A$28,B21)/1000000</f>
        <v>0</v>
      </c>
      <c r="H21" s="19"/>
      <c r="I21" s="19"/>
      <c r="J21" s="19"/>
      <c r="K21" s="20"/>
      <c r="L21" s="14"/>
      <c r="M21" s="14"/>
      <c r="N21" s="14"/>
    </row>
    <row r="22" spans="2:14" x14ac:dyDescent="0.3">
      <c r="B22" s="29" t="str">
        <f>Parameters!A7</f>
        <v>Areaalassets_infrastructuur</v>
      </c>
      <c r="C22" s="52">
        <f>SUMIFS('1. Onderbouwing leenplafond'!$G$8:$G$28,'1. Onderbouwing leenplafond'!$A$8:$A$28,B22)/1000000</f>
        <v>0</v>
      </c>
      <c r="D22" s="52">
        <f>SUMIFS('1. Onderbouwing leenplafond'!$H$8:$H$28,'1. Onderbouwing leenplafond'!$A$8:$A$28,B22)/1000000</f>
        <v>0</v>
      </c>
      <c r="E22" s="52">
        <f>SUMIFS('1. Onderbouwing leenplafond'!$I$8:$I$28,'1. Onderbouwing leenplafond'!$A$8:$A$28,B22)/1000000</f>
        <v>0</v>
      </c>
      <c r="F22" s="52">
        <f>SUMIFS('1. Onderbouwing leenplafond'!$J$8:$J$28,'1. Onderbouwing leenplafond'!$A$8:$A$28,B22)/1000000</f>
        <v>0</v>
      </c>
      <c r="G22" s="52">
        <f>SUMIFS('1. Onderbouwing leenplafond'!$K$8:$K$28,'1. Onderbouwing leenplafond'!$A$8:$A$28,B22)/1000000</f>
        <v>0</v>
      </c>
      <c r="H22" s="19"/>
      <c r="I22" s="19"/>
      <c r="J22" s="19"/>
      <c r="K22" s="20"/>
      <c r="L22" s="14"/>
      <c r="M22" s="14"/>
      <c r="N22" s="14"/>
    </row>
    <row r="23" spans="2:14" x14ac:dyDescent="0.3">
      <c r="B23" s="29" t="str">
        <f>Parameters!A8</f>
        <v>Installaties</v>
      </c>
      <c r="C23" s="52">
        <f>SUMIFS('1. Onderbouwing leenplafond'!$G$8:$G$28,'1. Onderbouwing leenplafond'!$A$8:$A$28,B23)/1000000</f>
        <v>0</v>
      </c>
      <c r="D23" s="52">
        <f>SUMIFS('1. Onderbouwing leenplafond'!$H$8:$H$28,'1. Onderbouwing leenplafond'!$A$8:$A$28,B23)/1000000</f>
        <v>0</v>
      </c>
      <c r="E23" s="52">
        <f>SUMIFS('1. Onderbouwing leenplafond'!$I$8:$I$28,'1. Onderbouwing leenplafond'!$A$8:$A$28,B23)/1000000</f>
        <v>0</v>
      </c>
      <c r="F23" s="52">
        <f>SUMIFS('1. Onderbouwing leenplafond'!$J$8:$J$28,'1. Onderbouwing leenplafond'!$A$8:$A$28,B23)/1000000</f>
        <v>0</v>
      </c>
      <c r="G23" s="52">
        <f>SUMIFS('1. Onderbouwing leenplafond'!$K$8:$K$28,'1. Onderbouwing leenplafond'!$A$8:$A$28,B23)/1000000</f>
        <v>0</v>
      </c>
      <c r="H23" s="19"/>
      <c r="I23" s="19"/>
      <c r="J23" s="19"/>
      <c r="K23" s="20"/>
      <c r="L23" s="14"/>
      <c r="M23" s="14"/>
      <c r="N23" s="14"/>
    </row>
    <row r="24" spans="2:14" x14ac:dyDescent="0.3">
      <c r="B24" s="29" t="str">
        <f>Parameters!A9</f>
        <v>Inventaris</v>
      </c>
      <c r="C24" s="52">
        <f>SUMIFS('1. Onderbouwing leenplafond'!$G$8:$G$28,'1. Onderbouwing leenplafond'!$A$8:$A$28,B24)/1000000</f>
        <v>0</v>
      </c>
      <c r="D24" s="52">
        <f>SUMIFS('1. Onderbouwing leenplafond'!$H$8:$H$28,'1. Onderbouwing leenplafond'!$A$8:$A$28,B24)/1000000</f>
        <v>0</v>
      </c>
      <c r="E24" s="52">
        <f>SUMIFS('1. Onderbouwing leenplafond'!$I$8:$I$28,'1. Onderbouwing leenplafond'!$A$8:$A$28,B24)/1000000</f>
        <v>0</v>
      </c>
      <c r="F24" s="52">
        <f>SUMIFS('1. Onderbouwing leenplafond'!$J$8:$J$28,'1. Onderbouwing leenplafond'!$A$8:$A$28,B24)/1000000</f>
        <v>0</v>
      </c>
      <c r="G24" s="52">
        <f>SUMIFS('1. Onderbouwing leenplafond'!$K$8:$K$28,'1. Onderbouwing leenplafond'!$A$8:$A$28,B24)/1000000</f>
        <v>0</v>
      </c>
      <c r="H24" s="19"/>
      <c r="I24" s="19"/>
      <c r="J24" s="19"/>
      <c r="K24" s="20"/>
      <c r="L24" s="14"/>
      <c r="M24" s="14"/>
      <c r="N24" s="14"/>
    </row>
    <row r="25" spans="2:14" x14ac:dyDescent="0.3">
      <c r="B25" s="29" t="str">
        <f>Parameters!A10</f>
        <v>Computer_hardware_en_software</v>
      </c>
      <c r="C25" s="52">
        <f>SUMIFS('1. Onderbouwing leenplafond'!$G$8:$G$28,'1. Onderbouwing leenplafond'!$A$8:$A$28,B25)/1000000</f>
        <v>0</v>
      </c>
      <c r="D25" s="52">
        <f>SUMIFS('1. Onderbouwing leenplafond'!$H$8:$H$28,'1. Onderbouwing leenplafond'!$A$8:$A$28,B25)/1000000</f>
        <v>0</v>
      </c>
      <c r="E25" s="52">
        <f>SUMIFS('1. Onderbouwing leenplafond'!$I$8:$I$28,'1. Onderbouwing leenplafond'!$A$8:$A$28,B25)/1000000</f>
        <v>0</v>
      </c>
      <c r="F25" s="52">
        <f>SUMIFS('1. Onderbouwing leenplafond'!$J$8:$J$28,'1. Onderbouwing leenplafond'!$A$8:$A$28,B25)/1000000</f>
        <v>0</v>
      </c>
      <c r="G25" s="52">
        <f>SUMIFS('1. Onderbouwing leenplafond'!$K$8:$K$28,'1. Onderbouwing leenplafond'!$A$8:$A$28,B25)/1000000</f>
        <v>0</v>
      </c>
      <c r="H25" s="19"/>
      <c r="I25" s="19"/>
      <c r="J25" s="19"/>
      <c r="K25" s="20"/>
      <c r="L25" s="14"/>
      <c r="M25" s="14"/>
      <c r="N25" s="14"/>
    </row>
    <row r="26" spans="2:14" x14ac:dyDescent="0.3">
      <c r="B26" s="29" t="str">
        <f>Parameters!A11</f>
        <v>Vervoermiddelen</v>
      </c>
      <c r="C26" s="52">
        <f>SUMIFS('1. Onderbouwing leenplafond'!$G$8:$G$28,'1. Onderbouwing leenplafond'!$A$8:$A$28,B26)/1000000</f>
        <v>0</v>
      </c>
      <c r="D26" s="52">
        <f>SUMIFS('1. Onderbouwing leenplafond'!$H$8:$H$28,'1. Onderbouwing leenplafond'!$A$8:$A$28,B26)/1000000</f>
        <v>0</v>
      </c>
      <c r="E26" s="52">
        <f>SUMIFS('1. Onderbouwing leenplafond'!$I$8:$I$28,'1. Onderbouwing leenplafond'!$A$8:$A$28,B26)/1000000</f>
        <v>0</v>
      </c>
      <c r="F26" s="52">
        <f>SUMIFS('1. Onderbouwing leenplafond'!$J$8:$J$28,'1. Onderbouwing leenplafond'!$A$8:$A$28,B26)/1000000</f>
        <v>0</v>
      </c>
      <c r="G26" s="52">
        <f>SUMIFS('1. Onderbouwing leenplafond'!$K$8:$K$28,'1. Onderbouwing leenplafond'!$A$8:$A$28,B26)/1000000</f>
        <v>0</v>
      </c>
      <c r="H26" s="19"/>
      <c r="I26" s="19"/>
      <c r="J26" s="19"/>
      <c r="K26" s="20"/>
      <c r="L26" s="14"/>
      <c r="M26" s="14"/>
      <c r="N26" s="14"/>
    </row>
    <row r="27" spans="2:14" x14ac:dyDescent="0.3">
      <c r="B27" s="29" t="str">
        <f>Parameters!A12</f>
        <v>Vaartuigen</v>
      </c>
      <c r="C27" s="52">
        <f>SUMIFS('1. Onderbouwing leenplafond'!$G$8:$G$28,'1. Onderbouwing leenplafond'!$A$8:$A$28,B27)/1000000</f>
        <v>0</v>
      </c>
      <c r="D27" s="52">
        <f>SUMIFS('1. Onderbouwing leenplafond'!$H$8:$H$28,'1. Onderbouwing leenplafond'!$A$8:$A$28,B27)/1000000</f>
        <v>0</v>
      </c>
      <c r="E27" s="52">
        <f>SUMIFS('1. Onderbouwing leenplafond'!$I$8:$I$28,'1. Onderbouwing leenplafond'!$A$8:$A$28,B27)/1000000</f>
        <v>0</v>
      </c>
      <c r="F27" s="52">
        <f>SUMIFS('1. Onderbouwing leenplafond'!$J$8:$J$28,'1. Onderbouwing leenplafond'!$A$8:$A$28,B27)/1000000</f>
        <v>0</v>
      </c>
      <c r="G27" s="52">
        <f>SUMIFS('1. Onderbouwing leenplafond'!$K$8:$K$28,'1. Onderbouwing leenplafond'!$A$8:$A$28,B27)/1000000</f>
        <v>0</v>
      </c>
      <c r="H27" s="19"/>
      <c r="I27" s="19"/>
      <c r="J27" s="19"/>
      <c r="K27" s="20"/>
      <c r="L27" s="14"/>
      <c r="M27" s="14"/>
      <c r="N27" s="14"/>
    </row>
    <row r="28" spans="2:14" x14ac:dyDescent="0.3">
      <c r="B28" s="29" t="str">
        <f>Parameters!A13</f>
        <v>Vliegtuigen</v>
      </c>
      <c r="C28" s="52">
        <f>SUMIFS('1. Onderbouwing leenplafond'!$G$8:$G$28,'1. Onderbouwing leenplafond'!$A$8:$A$28,B28)/1000000</f>
        <v>0</v>
      </c>
      <c r="D28" s="52">
        <f>SUMIFS('1. Onderbouwing leenplafond'!$H$8:$H$28,'1. Onderbouwing leenplafond'!$A$8:$A$28,B28)/1000000</f>
        <v>0</v>
      </c>
      <c r="E28" s="52">
        <f>SUMIFS('1. Onderbouwing leenplafond'!$I$8:$I$28,'1. Onderbouwing leenplafond'!$A$8:$A$28,B28)/1000000</f>
        <v>0</v>
      </c>
      <c r="F28" s="52">
        <f>SUMIFS('1. Onderbouwing leenplafond'!$J$8:$J$28,'1. Onderbouwing leenplafond'!$A$8:$A$28,B28)/1000000</f>
        <v>0</v>
      </c>
      <c r="G28" s="52">
        <f>SUMIFS('1. Onderbouwing leenplafond'!$K$8:$K$28,'1. Onderbouwing leenplafond'!$A$8:$A$28,B28)/1000000</f>
        <v>0</v>
      </c>
      <c r="H28" s="19"/>
      <c r="I28" s="19"/>
      <c r="J28" s="19"/>
      <c r="K28" s="20"/>
      <c r="L28" s="14"/>
      <c r="M28" s="14"/>
      <c r="N28" s="14"/>
    </row>
    <row r="29" spans="2:14" x14ac:dyDescent="0.3">
      <c r="B29" s="29" t="str">
        <f>Parameters!A14</f>
        <v>Overige_materiële_vaste_activa</v>
      </c>
      <c r="C29" s="52">
        <f>SUMIFS('1. Onderbouwing leenplafond'!$G$8:$G$28,'1. Onderbouwing leenplafond'!$A$8:$A$28,B29)/1000000</f>
        <v>0</v>
      </c>
      <c r="D29" s="52">
        <f>SUMIFS('1. Onderbouwing leenplafond'!$H$8:$H$28,'1. Onderbouwing leenplafond'!$A$8:$A$28,B29)/1000000</f>
        <v>0</v>
      </c>
      <c r="E29" s="52">
        <f>SUMIFS('1. Onderbouwing leenplafond'!$I$8:$I$28,'1. Onderbouwing leenplafond'!$A$8:$A$28,B29)/1000000</f>
        <v>0</v>
      </c>
      <c r="F29" s="52">
        <f>SUMIFS('1. Onderbouwing leenplafond'!$J$8:$J$28,'1. Onderbouwing leenplafond'!$A$8:$A$28,B29)/1000000</f>
        <v>0</v>
      </c>
      <c r="G29" s="52">
        <f>SUMIFS('1. Onderbouwing leenplafond'!$K$8:$K$28,'1. Onderbouwing leenplafond'!$A$8:$A$28,B29)/1000000</f>
        <v>0</v>
      </c>
      <c r="H29" s="19"/>
      <c r="I29" s="19"/>
      <c r="J29" s="19"/>
      <c r="K29" s="20"/>
      <c r="L29" s="14"/>
      <c r="M29" s="14"/>
      <c r="N29" s="14"/>
    </row>
    <row r="30" spans="2:14" x14ac:dyDescent="0.3">
      <c r="B30" s="14" t="str">
        <f>'1. Onderbouwing leenplafond'!A30</f>
        <v>Voorwaardelijke aanvraag</v>
      </c>
      <c r="C30" s="52">
        <f>'1. Onderbouwing leenplafond'!G31/1000000</f>
        <v>0</v>
      </c>
      <c r="D30" s="18"/>
      <c r="E30" s="18"/>
      <c r="F30" s="18"/>
      <c r="G30" s="18"/>
      <c r="H30" s="18"/>
      <c r="I30" s="18"/>
      <c r="J30" s="19"/>
      <c r="K30" s="20"/>
      <c r="L30" s="14"/>
      <c r="M30" s="14"/>
      <c r="N30" s="14"/>
    </row>
    <row r="31" spans="2:14" x14ac:dyDescent="0.3">
      <c r="B31" s="14"/>
      <c r="C31" s="18"/>
      <c r="D31" s="18"/>
      <c r="E31" s="18"/>
      <c r="F31" s="18"/>
      <c r="G31" s="18"/>
      <c r="H31" s="19"/>
      <c r="I31" s="19"/>
      <c r="J31" s="19"/>
      <c r="K31" s="20"/>
      <c r="L31" s="14"/>
      <c r="M31" s="14"/>
      <c r="N31" s="14"/>
    </row>
    <row r="32" spans="2:14" s="17" customFormat="1" x14ac:dyDescent="0.3">
      <c r="B32" s="16" t="s">
        <v>21</v>
      </c>
      <c r="C32" s="53">
        <f>SUM(C18:C30)</f>
        <v>0</v>
      </c>
      <c r="D32" s="53">
        <f>SUM(D18:D30)</f>
        <v>0</v>
      </c>
      <c r="E32" s="53">
        <f>SUM(E18:E30)</f>
        <v>0</v>
      </c>
      <c r="F32" s="53">
        <f>SUM(F18:F30)</f>
        <v>0</v>
      </c>
      <c r="G32" s="53">
        <f>SUM(G18:G30)</f>
        <v>0</v>
      </c>
      <c r="H32" s="53">
        <f>'1. Onderbouwing leenplafond'!L6/1000000</f>
        <v>0</v>
      </c>
      <c r="I32" s="53">
        <f>'1. Onderbouwing leenplafond'!M6/1000000</f>
        <v>0</v>
      </c>
      <c r="J32" s="54" t="str">
        <f>'1. Onderbouwing leenplafond'!N6</f>
        <v>t-1 invullen</v>
      </c>
      <c r="K32" s="55">
        <f>'1. Onderbouwing leenplafond'!O6/1000000</f>
        <v>0</v>
      </c>
      <c r="L32" s="55">
        <f>'1. Onderbouwing leenplafond'!P6/1000000</f>
        <v>0</v>
      </c>
      <c r="M32" s="55">
        <f>'1. Onderbouwing leenplafond'!Q6/1000000</f>
        <v>0</v>
      </c>
      <c r="N32" s="16"/>
    </row>
    <row r="33" spans="2:14" s="17" customFormat="1" x14ac:dyDescent="0.3">
      <c r="B33" s="16"/>
      <c r="C33" s="21"/>
      <c r="D33" s="21"/>
      <c r="E33" s="21"/>
      <c r="F33" s="21"/>
      <c r="G33" s="21"/>
      <c r="H33" s="22"/>
      <c r="I33" s="22"/>
      <c r="J33" s="22"/>
      <c r="K33" s="23"/>
      <c r="L33" s="16"/>
      <c r="M33" s="16"/>
      <c r="N33" s="16"/>
    </row>
    <row r="34" spans="2:14" ht="18" thickBot="1" x14ac:dyDescent="0.35">
      <c r="B34" s="9" t="s">
        <v>22</v>
      </c>
    </row>
    <row r="35" spans="2:14" ht="15" thickTop="1" x14ac:dyDescent="0.3">
      <c r="B35" s="7"/>
      <c r="C35" s="7"/>
      <c r="D35" s="7"/>
      <c r="E35" s="7"/>
      <c r="F35" s="7"/>
      <c r="G35" s="7"/>
      <c r="H35" s="7"/>
      <c r="I35" s="7"/>
      <c r="J35" s="7"/>
      <c r="K35" s="7"/>
      <c r="L35" s="7"/>
      <c r="M35" s="7"/>
    </row>
    <row r="36" spans="2:14" x14ac:dyDescent="0.3">
      <c r="B36" s="71"/>
      <c r="C36" s="71"/>
      <c r="D36" s="71"/>
      <c r="E36" s="71"/>
      <c r="F36" s="71"/>
      <c r="G36" s="71"/>
      <c r="H36" s="71"/>
      <c r="I36" s="71"/>
      <c r="J36" s="71"/>
      <c r="K36" s="71"/>
      <c r="L36" s="71"/>
      <c r="M36" s="71"/>
    </row>
    <row r="37" spans="2:14" x14ac:dyDescent="0.3">
      <c r="B37" s="71"/>
      <c r="C37" s="71"/>
      <c r="D37" s="71"/>
      <c r="E37" s="71"/>
      <c r="F37" s="71"/>
      <c r="G37" s="71"/>
      <c r="H37" s="71"/>
      <c r="I37" s="71"/>
      <c r="J37" s="71"/>
      <c r="K37" s="71"/>
      <c r="L37" s="71"/>
      <c r="M37" s="71"/>
    </row>
    <row r="38" spans="2:14" x14ac:dyDescent="0.3">
      <c r="B38" s="71"/>
      <c r="C38" s="71"/>
      <c r="D38" s="71"/>
      <c r="E38" s="71"/>
      <c r="F38" s="71"/>
      <c r="G38" s="71"/>
      <c r="H38" s="71"/>
      <c r="I38" s="71"/>
      <c r="J38" s="71"/>
      <c r="K38" s="71"/>
      <c r="L38" s="71"/>
      <c r="M38" s="71"/>
    </row>
    <row r="40" spans="2:14" ht="18" thickBot="1" x14ac:dyDescent="0.35">
      <c r="B40" s="9" t="s">
        <v>23</v>
      </c>
    </row>
    <row r="41" spans="2:14" ht="15" thickTop="1" x14ac:dyDescent="0.3">
      <c r="B41" s="7"/>
      <c r="C41" s="7"/>
      <c r="D41" s="7"/>
      <c r="E41" s="7"/>
      <c r="F41" s="7"/>
      <c r="G41" s="7"/>
      <c r="H41" s="7"/>
      <c r="I41" s="7"/>
      <c r="J41" s="7"/>
      <c r="K41" s="7"/>
      <c r="L41" s="7"/>
      <c r="M41" s="7"/>
    </row>
    <row r="42" spans="2:14" x14ac:dyDescent="0.3">
      <c r="B42" s="72"/>
      <c r="C42" s="72"/>
      <c r="D42" s="72"/>
      <c r="E42" s="72"/>
      <c r="F42" s="72"/>
      <c r="G42" s="72"/>
      <c r="H42" s="72"/>
      <c r="I42" s="72"/>
      <c r="J42" s="72"/>
      <c r="K42" s="72"/>
      <c r="L42" s="72"/>
      <c r="M42" s="72"/>
    </row>
    <row r="43" spans="2:14" x14ac:dyDescent="0.3">
      <c r="B43" s="72"/>
      <c r="C43" s="72"/>
      <c r="D43" s="72"/>
      <c r="E43" s="72"/>
      <c r="F43" s="72"/>
      <c r="G43" s="72"/>
      <c r="H43" s="72"/>
      <c r="I43" s="72"/>
      <c r="J43" s="72"/>
      <c r="K43" s="72"/>
      <c r="L43" s="72"/>
      <c r="M43" s="72"/>
    </row>
    <row r="44" spans="2:14" x14ac:dyDescent="0.3">
      <c r="B44" s="72"/>
      <c r="C44" s="72"/>
      <c r="D44" s="72"/>
      <c r="E44" s="72"/>
      <c r="F44" s="72"/>
      <c r="G44" s="72"/>
      <c r="H44" s="72"/>
      <c r="I44" s="72"/>
      <c r="J44" s="72"/>
      <c r="K44" s="72"/>
      <c r="L44" s="72"/>
      <c r="M44" s="72"/>
    </row>
    <row r="45" spans="2:14" x14ac:dyDescent="0.3">
      <c r="B45" s="77"/>
      <c r="C45" s="77"/>
      <c r="D45" s="77"/>
      <c r="K45" s="76"/>
      <c r="L45" s="76"/>
      <c r="M45" s="76"/>
    </row>
    <row r="46" spans="2:14" x14ac:dyDescent="0.3">
      <c r="B46" s="24" t="s">
        <v>24</v>
      </c>
      <c r="C46" s="80"/>
      <c r="D46" s="80"/>
      <c r="J46" s="25"/>
      <c r="K46" s="24" t="s">
        <v>25</v>
      </c>
      <c r="L46" s="79"/>
      <c r="M46" s="79"/>
    </row>
    <row r="48" spans="2:14" ht="18" thickBot="1" x14ac:dyDescent="0.35">
      <c r="B48" s="9" t="s">
        <v>26</v>
      </c>
      <c r="G48" s="78" t="s">
        <v>27</v>
      </c>
      <c r="H48" s="78"/>
      <c r="I48" s="78"/>
      <c r="J48" s="78"/>
      <c r="K48" s="78"/>
    </row>
    <row r="49" spans="2:13" ht="15" thickTop="1" x14ac:dyDescent="0.3">
      <c r="B49" s="7"/>
      <c r="C49" s="7"/>
      <c r="D49" s="7"/>
      <c r="E49" s="7"/>
      <c r="F49" s="7"/>
      <c r="G49" s="7"/>
      <c r="H49" s="7"/>
      <c r="I49" s="7"/>
      <c r="J49" s="7"/>
      <c r="K49" s="7"/>
      <c r="L49" s="7"/>
      <c r="M49" s="7"/>
    </row>
    <row r="50" spans="2:13" x14ac:dyDescent="0.3">
      <c r="B50" s="72"/>
      <c r="C50" s="72"/>
      <c r="D50" s="72"/>
      <c r="E50" s="72"/>
      <c r="F50" s="72"/>
      <c r="G50" s="72"/>
      <c r="H50" s="71"/>
      <c r="I50" s="71"/>
      <c r="J50" s="71"/>
      <c r="K50" s="71"/>
      <c r="L50" s="71"/>
      <c r="M50" s="71"/>
    </row>
    <row r="51" spans="2:13" x14ac:dyDescent="0.3">
      <c r="B51" s="72"/>
      <c r="C51" s="72"/>
      <c r="D51" s="72"/>
      <c r="E51" s="72"/>
      <c r="F51" s="72"/>
      <c r="G51" s="72"/>
      <c r="H51" s="71"/>
      <c r="I51" s="71"/>
      <c r="J51" s="71"/>
      <c r="K51" s="71"/>
      <c r="L51" s="71"/>
      <c r="M51" s="71"/>
    </row>
    <row r="52" spans="2:13" x14ac:dyDescent="0.3">
      <c r="B52" s="72"/>
      <c r="C52" s="72"/>
      <c r="D52" s="72"/>
      <c r="E52" s="72"/>
      <c r="F52" s="72"/>
      <c r="G52" s="72"/>
      <c r="H52" s="71"/>
      <c r="I52" s="71"/>
      <c r="J52" s="71"/>
      <c r="K52" s="71"/>
      <c r="L52" s="71"/>
      <c r="M52" s="71"/>
    </row>
    <row r="53" spans="2:13" x14ac:dyDescent="0.3">
      <c r="B53" s="77"/>
      <c r="C53" s="77"/>
      <c r="D53" s="77"/>
      <c r="K53" s="81"/>
      <c r="L53" s="76"/>
      <c r="M53" s="76"/>
    </row>
    <row r="54" spans="2:13" x14ac:dyDescent="0.3">
      <c r="B54" s="26" t="s">
        <v>51</v>
      </c>
      <c r="C54" s="80"/>
      <c r="D54" s="80"/>
      <c r="J54" s="25"/>
      <c r="K54" s="26" t="s">
        <v>25</v>
      </c>
      <c r="L54" s="79"/>
      <c r="M54" s="79"/>
    </row>
  </sheetData>
  <sheetProtection algorithmName="SHA-512" hashValue="yQAFGHL15v5yEjR2UHX7IcvvP1VuzDpqzalcQsVjjdxCEgGhyUOy75mfdJfD1Ij2dx07/cQmrhM/Ta7MA2iNzA==" saltValue="Qdh3yhghs32Y64T6tFePuQ==" spinCount="100000" sheet="1" objects="1" scenarios="1"/>
  <protectedRanges>
    <protectedRange algorithmName="SHA-512" hashValue="XpDz0N0/kCauu7l400QO4ZHgFdq7ySaHHyC3Iyv6KQkjAzth807uxVf0Stt2zGf8HUsx3o57qhF5d9UtnWTLIw==" saltValue="RUXj5GjKoCCb+tEskVuDkw==" spinCount="100000" sqref="B16:M32" name="Bereik1"/>
  </protectedRanges>
  <mergeCells count="19">
    <mergeCell ref="L54:M54"/>
    <mergeCell ref="C46:D46"/>
    <mergeCell ref="C54:D54"/>
    <mergeCell ref="K53:M53"/>
    <mergeCell ref="K45:M45"/>
    <mergeCell ref="B53:D53"/>
    <mergeCell ref="B45:D45"/>
    <mergeCell ref="G48:K48"/>
    <mergeCell ref="B50:G52"/>
    <mergeCell ref="H50:M52"/>
    <mergeCell ref="L46:M46"/>
    <mergeCell ref="B36:M38"/>
    <mergeCell ref="B42:M44"/>
    <mergeCell ref="C6:K6"/>
    <mergeCell ref="C7:K7"/>
    <mergeCell ref="C8:K8"/>
    <mergeCell ref="C10:K10"/>
    <mergeCell ref="D15:H15"/>
    <mergeCell ref="C9:K9"/>
  </mergeCells>
  <conditionalFormatting sqref="B36 B42 B50 H50">
    <cfRule type="expression" dxfId="3" priority="4">
      <formula>B36=""</formula>
    </cfRule>
  </conditionalFormatting>
  <conditionalFormatting sqref="H50:M52">
    <cfRule type="cellIs" dxfId="2" priority="1" operator="equal">
      <formula>"Nee"</formula>
    </cfRule>
    <cfRule type="cellIs" dxfId="1" priority="2" operator="equal">
      <formula>"Ja"</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D4BC268-1066-4605-B3D7-ECDDDB800AAA}">
          <x14:formula1>
            <xm:f>Parameters!$U$3:$U$17</xm:f>
          </x14:formula1>
          <xm:sqref>C10:K10</xm:sqref>
        </x14:dataValidation>
        <x14:dataValidation type="list" allowBlank="1" showInputMessage="1" showErrorMessage="1" xr:uid="{9113FA1C-A71B-4F4C-A5E7-135E13C228AD}">
          <x14:formula1>
            <xm:f>Parameters!$S$3:$S$4</xm:f>
          </x14:formula1>
          <xm:sqref>H50:M52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E67B-901B-4A8F-B8B1-496D6723A8EE}">
  <dimension ref="C1:I11"/>
  <sheetViews>
    <sheetView workbookViewId="0">
      <selection activeCell="D14" sqref="D14"/>
    </sheetView>
  </sheetViews>
  <sheetFormatPr defaultRowHeight="14.4" x14ac:dyDescent="0.3"/>
  <cols>
    <col min="3" max="3" width="10.5546875" bestFit="1" customWidth="1"/>
    <col min="4" max="4" width="20.5546875" bestFit="1" customWidth="1"/>
    <col min="5" max="5" width="10" bestFit="1" customWidth="1"/>
    <col min="6" max="6" width="9" bestFit="1" customWidth="1"/>
    <col min="7" max="7" width="10" bestFit="1" customWidth="1"/>
    <col min="8" max="8" width="11" bestFit="1" customWidth="1"/>
    <col min="9" max="9" width="19.21875" customWidth="1"/>
  </cols>
  <sheetData>
    <row r="1" spans="3:9" ht="15" thickBot="1" x14ac:dyDescent="0.35"/>
    <row r="2" spans="3:9" ht="15" thickBot="1" x14ac:dyDescent="0.35">
      <c r="I2" s="51" t="s">
        <v>120</v>
      </c>
    </row>
    <row r="3" spans="3:9" x14ac:dyDescent="0.3">
      <c r="I3" t="s">
        <v>121</v>
      </c>
    </row>
    <row r="6" spans="3:9" x14ac:dyDescent="0.3">
      <c r="C6" s="48" t="s">
        <v>119</v>
      </c>
      <c r="D6" t="s">
        <v>118</v>
      </c>
    </row>
    <row r="7" spans="3:9" x14ac:dyDescent="0.3">
      <c r="C7" s="49" t="s">
        <v>116</v>
      </c>
      <c r="D7" s="50">
        <v>2761000000.0000019</v>
      </c>
    </row>
    <row r="8" spans="3:9" x14ac:dyDescent="0.3">
      <c r="C8" s="49">
        <v>25</v>
      </c>
      <c r="D8" s="50">
        <v>100000000</v>
      </c>
    </row>
    <row r="9" spans="3:9" x14ac:dyDescent="0.3">
      <c r="C9" s="49">
        <v>100</v>
      </c>
      <c r="D9" s="50">
        <v>75000000</v>
      </c>
    </row>
    <row r="10" spans="3:9" x14ac:dyDescent="0.3">
      <c r="C10" s="49">
        <v>7</v>
      </c>
      <c r="D10" s="50">
        <v>400000000</v>
      </c>
    </row>
    <row r="11" spans="3:9" x14ac:dyDescent="0.3">
      <c r="C11" s="49" t="s">
        <v>117</v>
      </c>
      <c r="D11" s="50">
        <v>3336000000.0000019</v>
      </c>
    </row>
  </sheetData>
  <sheetProtection algorithmName="SHA-512" hashValue="4CkcCFqaanXPy7I/1Wl5motzV79hxzNpgFol/Xknm0YMcah1XRfzEvLv3wOliJyeq1oWbCZkeqicpVozF1dR5g==" saltValue="rtkpwPi7GQZ5bxrDyHND7w==" spinCount="100000" sheet="1" objects="1" scenarios="1"/>
  <sortState xmlns:xlrd2="http://schemas.microsoft.com/office/spreadsheetml/2017/richdata2" ref="C15:C28">
    <sortCondition ref="C15:C28"/>
  </sortState>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D830-CB3A-434F-8300-D975A89399F5}">
  <dimension ref="A2:W102"/>
  <sheetViews>
    <sheetView workbookViewId="0">
      <selection activeCell="M14" sqref="M14"/>
    </sheetView>
  </sheetViews>
  <sheetFormatPr defaultRowHeight="14.4" x14ac:dyDescent="0.3"/>
  <cols>
    <col min="1" max="1" width="27.6640625" bestFit="1" customWidth="1"/>
    <col min="3" max="3" width="10.109375" bestFit="1" customWidth="1"/>
    <col min="4" max="4" width="13.88671875" bestFit="1" customWidth="1"/>
    <col min="5" max="5" width="14.88671875" bestFit="1" customWidth="1"/>
    <col min="6" max="6" width="24.44140625" bestFit="1" customWidth="1"/>
    <col min="7" max="7" width="10.44140625" bestFit="1" customWidth="1"/>
    <col min="8" max="8" width="9.5546875" bestFit="1" customWidth="1"/>
    <col min="9" max="9" width="29.5546875" bestFit="1" customWidth="1"/>
    <col min="10" max="10" width="16.33203125" bestFit="1" customWidth="1"/>
    <col min="11" max="11" width="10.44140625" bestFit="1" customWidth="1"/>
    <col min="12" max="12" width="11" bestFit="1" customWidth="1"/>
    <col min="13" max="13" width="27.6640625" bestFit="1" customWidth="1"/>
    <col min="16" max="16" width="2.88671875" customWidth="1"/>
    <col min="18" max="18" width="3.33203125" customWidth="1"/>
    <col min="19" max="19" width="7" customWidth="1"/>
    <col min="20" max="20" width="3.33203125" customWidth="1"/>
    <col min="21" max="21" width="57.33203125" bestFit="1" customWidth="1"/>
    <col min="22" max="22" width="3" customWidth="1"/>
    <col min="23" max="23" width="81.5546875" customWidth="1"/>
  </cols>
  <sheetData>
    <row r="2" spans="1:23" x14ac:dyDescent="0.3">
      <c r="A2" s="1" t="s">
        <v>87</v>
      </c>
      <c r="B2" s="1" t="s">
        <v>39</v>
      </c>
      <c r="C2" s="1" t="s">
        <v>40</v>
      </c>
      <c r="D2" s="1" t="s">
        <v>28</v>
      </c>
      <c r="E2" s="1" t="s">
        <v>30</v>
      </c>
      <c r="F2" s="1" t="s">
        <v>163</v>
      </c>
      <c r="G2" s="1" t="s">
        <v>31</v>
      </c>
      <c r="H2" s="1" t="s">
        <v>32</v>
      </c>
      <c r="I2" s="1" t="s">
        <v>164</v>
      </c>
      <c r="J2" s="1" t="s">
        <v>33</v>
      </c>
      <c r="K2" s="1" t="s">
        <v>34</v>
      </c>
      <c r="L2" s="1" t="s">
        <v>35</v>
      </c>
      <c r="M2" s="1" t="s">
        <v>165</v>
      </c>
      <c r="Q2" s="2" t="s">
        <v>12</v>
      </c>
      <c r="S2" s="2" t="s">
        <v>79</v>
      </c>
      <c r="U2" s="2" t="s">
        <v>19</v>
      </c>
      <c r="W2" s="2" t="s">
        <v>127</v>
      </c>
    </row>
    <row r="3" spans="1:23" x14ac:dyDescent="0.3">
      <c r="A3" s="1" t="s">
        <v>39</v>
      </c>
      <c r="B3" s="1">
        <v>100</v>
      </c>
      <c r="C3" s="1">
        <v>20</v>
      </c>
      <c r="D3" s="1">
        <v>5</v>
      </c>
      <c r="E3" s="1">
        <v>5</v>
      </c>
      <c r="F3" s="1">
        <v>7</v>
      </c>
      <c r="G3" s="1">
        <v>10</v>
      </c>
      <c r="H3" s="1">
        <v>3</v>
      </c>
      <c r="I3" s="1">
        <v>3</v>
      </c>
      <c r="J3" s="1">
        <v>5</v>
      </c>
      <c r="K3" s="1">
        <v>10</v>
      </c>
      <c r="L3" s="1">
        <v>10</v>
      </c>
      <c r="M3" s="1">
        <v>3</v>
      </c>
      <c r="Q3" s="1">
        <v>1</v>
      </c>
      <c r="S3" s="1" t="s">
        <v>80</v>
      </c>
      <c r="U3" s="1" t="s">
        <v>62</v>
      </c>
      <c r="W3" s="1" t="s">
        <v>128</v>
      </c>
    </row>
    <row r="4" spans="1:23" x14ac:dyDescent="0.3">
      <c r="A4" s="1" t="s">
        <v>40</v>
      </c>
      <c r="C4" s="1">
        <v>21</v>
      </c>
      <c r="D4" s="1">
        <v>6</v>
      </c>
      <c r="E4" s="1">
        <v>6</v>
      </c>
      <c r="F4" s="1">
        <v>8</v>
      </c>
      <c r="G4" s="1">
        <v>11</v>
      </c>
      <c r="H4" s="1">
        <v>4</v>
      </c>
      <c r="I4" s="1">
        <v>4</v>
      </c>
      <c r="J4" s="1">
        <v>6</v>
      </c>
      <c r="K4" s="1">
        <v>11</v>
      </c>
      <c r="L4" s="1">
        <v>11</v>
      </c>
      <c r="M4" s="1">
        <v>4</v>
      </c>
      <c r="Q4" s="1">
        <v>2</v>
      </c>
      <c r="S4" s="1" t="s">
        <v>81</v>
      </c>
      <c r="U4" s="1" t="s">
        <v>63</v>
      </c>
      <c r="W4" s="1" t="s">
        <v>129</v>
      </c>
    </row>
    <row r="5" spans="1:23" x14ac:dyDescent="0.3">
      <c r="A5" s="1" t="s">
        <v>28</v>
      </c>
      <c r="C5" s="1">
        <v>22</v>
      </c>
      <c r="D5" s="1">
        <v>7</v>
      </c>
      <c r="E5" s="1">
        <v>7</v>
      </c>
      <c r="F5" s="1">
        <v>9</v>
      </c>
      <c r="G5" s="1">
        <v>12</v>
      </c>
      <c r="H5" s="1">
        <v>5</v>
      </c>
      <c r="I5" s="1">
        <v>5</v>
      </c>
      <c r="J5" s="1">
        <v>7</v>
      </c>
      <c r="K5" s="1">
        <v>12</v>
      </c>
      <c r="L5" s="1">
        <v>12</v>
      </c>
      <c r="M5" s="1">
        <v>5</v>
      </c>
      <c r="Q5" s="1">
        <v>3</v>
      </c>
      <c r="U5" s="1" t="s">
        <v>64</v>
      </c>
      <c r="W5" s="1" t="s">
        <v>130</v>
      </c>
    </row>
    <row r="6" spans="1:23" x14ac:dyDescent="0.3">
      <c r="A6" s="1" t="s">
        <v>30</v>
      </c>
      <c r="C6" s="1">
        <v>23</v>
      </c>
      <c r="D6" s="1">
        <v>8</v>
      </c>
      <c r="E6" s="1">
        <v>8</v>
      </c>
      <c r="F6" s="1">
        <v>10</v>
      </c>
      <c r="G6" s="1">
        <v>13</v>
      </c>
      <c r="H6" s="1">
        <v>6</v>
      </c>
      <c r="J6" s="1">
        <v>8</v>
      </c>
      <c r="K6" s="1">
        <v>13</v>
      </c>
      <c r="L6" s="1">
        <v>13</v>
      </c>
      <c r="M6" s="1">
        <v>6</v>
      </c>
      <c r="Q6" s="1">
        <v>4</v>
      </c>
      <c r="U6" s="1" t="s">
        <v>65</v>
      </c>
      <c r="W6" s="1" t="s">
        <v>131</v>
      </c>
    </row>
    <row r="7" spans="1:23" x14ac:dyDescent="0.3">
      <c r="A7" s="1" t="s">
        <v>163</v>
      </c>
      <c r="C7" s="1">
        <v>24</v>
      </c>
      <c r="D7" s="1">
        <v>9</v>
      </c>
      <c r="E7" s="1">
        <v>9</v>
      </c>
      <c r="F7" s="1">
        <v>11</v>
      </c>
      <c r="G7" s="1">
        <v>14</v>
      </c>
      <c r="H7" s="1">
        <v>7</v>
      </c>
      <c r="J7" s="1">
        <v>9</v>
      </c>
      <c r="K7" s="1">
        <v>14</v>
      </c>
      <c r="L7" s="1">
        <v>14</v>
      </c>
      <c r="M7" s="1">
        <v>7</v>
      </c>
      <c r="Q7" s="1">
        <v>5</v>
      </c>
      <c r="U7" s="1" t="s">
        <v>66</v>
      </c>
      <c r="W7" s="1" t="s">
        <v>132</v>
      </c>
    </row>
    <row r="8" spans="1:23" x14ac:dyDescent="0.3">
      <c r="A8" s="1" t="s">
        <v>31</v>
      </c>
      <c r="C8" s="1">
        <v>25</v>
      </c>
      <c r="D8" s="1">
        <v>10</v>
      </c>
      <c r="E8" s="1">
        <v>10</v>
      </c>
      <c r="F8" s="1">
        <v>12</v>
      </c>
      <c r="G8" s="1">
        <v>15</v>
      </c>
      <c r="H8" s="1">
        <v>8</v>
      </c>
      <c r="J8" s="1">
        <v>10</v>
      </c>
      <c r="K8" s="1">
        <v>15</v>
      </c>
      <c r="L8" s="1">
        <v>15</v>
      </c>
      <c r="M8" s="1">
        <v>8</v>
      </c>
      <c r="Q8" s="1">
        <v>6</v>
      </c>
      <c r="U8" s="1" t="s">
        <v>67</v>
      </c>
      <c r="W8" s="1" t="s">
        <v>133</v>
      </c>
    </row>
    <row r="9" spans="1:23" x14ac:dyDescent="0.3">
      <c r="A9" s="1" t="s">
        <v>32</v>
      </c>
      <c r="C9" s="1">
        <v>26</v>
      </c>
      <c r="E9" s="1">
        <v>11</v>
      </c>
      <c r="F9" s="1">
        <v>13</v>
      </c>
      <c r="G9" s="1">
        <v>16</v>
      </c>
      <c r="H9" s="1">
        <v>9</v>
      </c>
      <c r="J9" s="1">
        <v>11</v>
      </c>
      <c r="K9" s="1">
        <v>16</v>
      </c>
      <c r="L9" s="1">
        <v>16</v>
      </c>
      <c r="M9" s="1">
        <v>9</v>
      </c>
      <c r="Q9" s="1">
        <v>7</v>
      </c>
      <c r="U9" s="1" t="s">
        <v>68</v>
      </c>
      <c r="W9" s="1" t="s">
        <v>134</v>
      </c>
    </row>
    <row r="10" spans="1:23" x14ac:dyDescent="0.3">
      <c r="A10" s="1" t="s">
        <v>164</v>
      </c>
      <c r="C10" s="1">
        <v>27</v>
      </c>
      <c r="E10" s="1">
        <v>12</v>
      </c>
      <c r="F10" s="1">
        <v>14</v>
      </c>
      <c r="G10" s="1">
        <v>17</v>
      </c>
      <c r="H10" s="1">
        <v>10</v>
      </c>
      <c r="J10" s="1">
        <v>12</v>
      </c>
      <c r="K10" s="1">
        <v>17</v>
      </c>
      <c r="L10" s="1">
        <v>17</v>
      </c>
      <c r="M10" s="1">
        <v>10</v>
      </c>
      <c r="Q10" s="1">
        <v>8</v>
      </c>
      <c r="U10" s="1" t="s">
        <v>69</v>
      </c>
      <c r="W10" s="1" t="s">
        <v>135</v>
      </c>
    </row>
    <row r="11" spans="1:23" x14ac:dyDescent="0.3">
      <c r="A11" s="1" t="s">
        <v>33</v>
      </c>
      <c r="C11" s="1">
        <v>28</v>
      </c>
      <c r="E11" s="1">
        <v>13</v>
      </c>
      <c r="F11" s="1">
        <v>15</v>
      </c>
      <c r="G11" s="1">
        <v>18</v>
      </c>
      <c r="H11" s="1">
        <v>11</v>
      </c>
      <c r="J11" s="1">
        <v>13</v>
      </c>
      <c r="K11" s="1">
        <v>18</v>
      </c>
      <c r="L11" s="1">
        <v>18</v>
      </c>
      <c r="Q11" s="1">
        <v>9</v>
      </c>
      <c r="U11" s="1" t="s">
        <v>70</v>
      </c>
      <c r="W11" s="1" t="s">
        <v>136</v>
      </c>
    </row>
    <row r="12" spans="1:23" x14ac:dyDescent="0.3">
      <c r="A12" s="1" t="s">
        <v>34</v>
      </c>
      <c r="C12" s="1">
        <v>29</v>
      </c>
      <c r="E12" s="1">
        <v>14</v>
      </c>
      <c r="F12" s="1">
        <v>16</v>
      </c>
      <c r="G12" s="1">
        <v>19</v>
      </c>
      <c r="H12" s="1">
        <v>12</v>
      </c>
      <c r="J12" s="1">
        <v>14</v>
      </c>
      <c r="K12" s="1">
        <v>19</v>
      </c>
      <c r="L12" s="1">
        <v>19</v>
      </c>
      <c r="Q12" s="1">
        <v>10</v>
      </c>
      <c r="U12" s="1" t="s">
        <v>71</v>
      </c>
      <c r="W12" s="1" t="s">
        <v>137</v>
      </c>
    </row>
    <row r="13" spans="1:23" x14ac:dyDescent="0.3">
      <c r="A13" s="1" t="s">
        <v>35</v>
      </c>
      <c r="C13" s="1">
        <v>30</v>
      </c>
      <c r="E13" s="1">
        <v>15</v>
      </c>
      <c r="F13" s="1">
        <v>17</v>
      </c>
      <c r="G13" s="1">
        <v>20</v>
      </c>
      <c r="H13" s="1">
        <v>13</v>
      </c>
      <c r="J13" s="1">
        <v>15</v>
      </c>
      <c r="K13" s="1">
        <v>20</v>
      </c>
      <c r="L13" s="1">
        <v>20</v>
      </c>
      <c r="Q13" s="1">
        <v>11</v>
      </c>
      <c r="U13" s="1" t="s">
        <v>72</v>
      </c>
      <c r="W13" s="1" t="s">
        <v>138</v>
      </c>
    </row>
    <row r="14" spans="1:23" x14ac:dyDescent="0.3">
      <c r="A14" s="1" t="s">
        <v>165</v>
      </c>
      <c r="C14" s="1">
        <v>31</v>
      </c>
      <c r="E14" s="1">
        <v>16</v>
      </c>
      <c r="F14" s="1">
        <v>18</v>
      </c>
      <c r="G14" s="1">
        <v>21</v>
      </c>
      <c r="H14" s="1">
        <v>14</v>
      </c>
      <c r="J14" s="1">
        <v>16</v>
      </c>
      <c r="K14" s="1">
        <v>21</v>
      </c>
      <c r="L14" s="1">
        <v>21</v>
      </c>
      <c r="Q14" s="1">
        <v>12</v>
      </c>
      <c r="U14" s="1" t="s">
        <v>73</v>
      </c>
      <c r="W14" s="1" t="s">
        <v>139</v>
      </c>
    </row>
    <row r="15" spans="1:23" x14ac:dyDescent="0.3">
      <c r="C15" s="1">
        <v>32</v>
      </c>
      <c r="E15" s="1">
        <v>17</v>
      </c>
      <c r="F15" s="1">
        <v>19</v>
      </c>
      <c r="G15" s="1">
        <v>22</v>
      </c>
      <c r="H15" s="1">
        <v>15</v>
      </c>
      <c r="J15" s="1">
        <v>17</v>
      </c>
      <c r="K15" s="1">
        <v>22</v>
      </c>
      <c r="L15" s="1">
        <v>22</v>
      </c>
      <c r="Q15" s="1">
        <v>13</v>
      </c>
      <c r="U15" s="1" t="s">
        <v>74</v>
      </c>
      <c r="W15" s="1" t="s">
        <v>140</v>
      </c>
    </row>
    <row r="16" spans="1:23" x14ac:dyDescent="0.3">
      <c r="C16" s="1">
        <v>33</v>
      </c>
      <c r="E16" s="1">
        <v>18</v>
      </c>
      <c r="F16" s="1">
        <v>20</v>
      </c>
      <c r="G16" s="1">
        <v>23</v>
      </c>
      <c r="H16" s="1">
        <v>16</v>
      </c>
      <c r="J16" s="1">
        <v>18</v>
      </c>
      <c r="K16" s="1">
        <v>23</v>
      </c>
      <c r="L16" s="1">
        <v>23</v>
      </c>
      <c r="Q16" s="1">
        <v>14</v>
      </c>
      <c r="U16" s="1" t="s">
        <v>75</v>
      </c>
      <c r="W16" s="1" t="s">
        <v>141</v>
      </c>
    </row>
    <row r="17" spans="3:23" x14ac:dyDescent="0.3">
      <c r="C17" s="1">
        <v>34</v>
      </c>
      <c r="E17" s="1">
        <v>19</v>
      </c>
      <c r="F17" s="1">
        <v>21</v>
      </c>
      <c r="G17" s="1">
        <v>24</v>
      </c>
      <c r="H17" s="1">
        <v>17</v>
      </c>
      <c r="J17" s="1">
        <v>19</v>
      </c>
      <c r="K17" s="1">
        <v>24</v>
      </c>
      <c r="L17" s="1">
        <v>24</v>
      </c>
      <c r="Q17" s="1">
        <v>15</v>
      </c>
      <c r="U17" s="1" t="s">
        <v>76</v>
      </c>
      <c r="W17" s="1" t="s">
        <v>142</v>
      </c>
    </row>
    <row r="18" spans="3:23" x14ac:dyDescent="0.3">
      <c r="C18" s="1">
        <v>35</v>
      </c>
      <c r="E18" s="1">
        <v>20</v>
      </c>
      <c r="F18" s="1">
        <v>22</v>
      </c>
      <c r="G18" s="1">
        <v>25</v>
      </c>
      <c r="H18" s="1">
        <v>18</v>
      </c>
      <c r="J18" s="1">
        <v>20</v>
      </c>
      <c r="K18" s="1">
        <v>25</v>
      </c>
      <c r="L18" s="1">
        <v>25</v>
      </c>
      <c r="Q18" s="1">
        <v>16</v>
      </c>
      <c r="W18" s="1" t="s">
        <v>143</v>
      </c>
    </row>
    <row r="19" spans="3:23" x14ac:dyDescent="0.3">
      <c r="C19" s="1">
        <v>36</v>
      </c>
      <c r="E19" s="1">
        <v>21</v>
      </c>
      <c r="F19" s="1">
        <v>23</v>
      </c>
      <c r="G19" s="1">
        <v>26</v>
      </c>
      <c r="H19" s="1">
        <v>19</v>
      </c>
      <c r="J19" s="1">
        <v>21</v>
      </c>
      <c r="K19" s="1">
        <v>26</v>
      </c>
      <c r="L19" s="1">
        <v>26</v>
      </c>
      <c r="Q19" s="1">
        <v>17</v>
      </c>
      <c r="W19" s="1" t="s">
        <v>144</v>
      </c>
    </row>
    <row r="20" spans="3:23" x14ac:dyDescent="0.3">
      <c r="C20" s="1">
        <v>37</v>
      </c>
      <c r="E20" s="1">
        <v>22</v>
      </c>
      <c r="F20" s="1">
        <v>24</v>
      </c>
      <c r="G20" s="1">
        <v>27</v>
      </c>
      <c r="H20" s="1">
        <v>20</v>
      </c>
      <c r="J20" s="1">
        <v>22</v>
      </c>
      <c r="K20" s="1">
        <v>27</v>
      </c>
      <c r="L20" s="1">
        <v>27</v>
      </c>
      <c r="Q20" s="1">
        <v>18</v>
      </c>
      <c r="W20" s="1" t="s">
        <v>145</v>
      </c>
    </row>
    <row r="21" spans="3:23" x14ac:dyDescent="0.3">
      <c r="C21" s="1">
        <v>38</v>
      </c>
      <c r="E21" s="1">
        <v>23</v>
      </c>
      <c r="F21" s="1">
        <v>25</v>
      </c>
      <c r="G21" s="1">
        <v>28</v>
      </c>
      <c r="J21" s="1">
        <v>23</v>
      </c>
      <c r="K21" s="1">
        <v>28</v>
      </c>
      <c r="L21" s="1">
        <v>28</v>
      </c>
      <c r="Q21" s="1">
        <v>19</v>
      </c>
      <c r="W21" s="1" t="s">
        <v>146</v>
      </c>
    </row>
    <row r="22" spans="3:23" x14ac:dyDescent="0.3">
      <c r="C22" s="1">
        <v>39</v>
      </c>
      <c r="E22" s="1">
        <v>24</v>
      </c>
      <c r="F22" s="1">
        <v>26</v>
      </c>
      <c r="G22" s="1">
        <v>29</v>
      </c>
      <c r="J22" s="1">
        <v>24</v>
      </c>
      <c r="K22" s="1">
        <v>29</v>
      </c>
      <c r="L22" s="1">
        <v>29</v>
      </c>
      <c r="Q22" s="1">
        <v>20</v>
      </c>
      <c r="W22" s="1" t="s">
        <v>147</v>
      </c>
    </row>
    <row r="23" spans="3:23" x14ac:dyDescent="0.3">
      <c r="C23" s="1">
        <v>40</v>
      </c>
      <c r="E23" s="1">
        <v>25</v>
      </c>
      <c r="F23" s="1">
        <v>27</v>
      </c>
      <c r="G23" s="1">
        <v>30</v>
      </c>
      <c r="J23" s="1">
        <v>25</v>
      </c>
      <c r="K23" s="1">
        <v>30</v>
      </c>
      <c r="L23" s="1">
        <v>30</v>
      </c>
      <c r="Q23" s="1">
        <v>21</v>
      </c>
      <c r="W23" s="1" t="s">
        <v>148</v>
      </c>
    </row>
    <row r="24" spans="3:23" x14ac:dyDescent="0.3">
      <c r="C24" s="1">
        <v>41</v>
      </c>
      <c r="E24" s="1">
        <v>26</v>
      </c>
      <c r="F24" s="1">
        <v>28</v>
      </c>
      <c r="J24" s="1">
        <v>26</v>
      </c>
      <c r="K24" s="1">
        <v>31</v>
      </c>
      <c r="L24" s="1">
        <v>31</v>
      </c>
      <c r="Q24" s="1">
        <v>22</v>
      </c>
      <c r="W24" s="1" t="s">
        <v>149</v>
      </c>
    </row>
    <row r="25" spans="3:23" x14ac:dyDescent="0.3">
      <c r="C25" s="1">
        <v>42</v>
      </c>
      <c r="E25" s="1">
        <v>27</v>
      </c>
      <c r="F25" s="1">
        <v>29</v>
      </c>
      <c r="J25" s="1">
        <v>27</v>
      </c>
      <c r="K25" s="1">
        <v>32</v>
      </c>
      <c r="L25" s="1">
        <v>32</v>
      </c>
      <c r="Q25" s="1">
        <v>23</v>
      </c>
      <c r="W25" s="1" t="s">
        <v>150</v>
      </c>
    </row>
    <row r="26" spans="3:23" x14ac:dyDescent="0.3">
      <c r="C26" s="1">
        <v>43</v>
      </c>
      <c r="E26" s="1">
        <v>28</v>
      </c>
      <c r="F26" s="1">
        <v>30</v>
      </c>
      <c r="J26" s="1">
        <v>28</v>
      </c>
      <c r="K26" s="1">
        <v>33</v>
      </c>
      <c r="L26" s="1">
        <v>33</v>
      </c>
      <c r="Q26" s="1">
        <v>24</v>
      </c>
      <c r="W26" s="1" t="s">
        <v>151</v>
      </c>
    </row>
    <row r="27" spans="3:23" x14ac:dyDescent="0.3">
      <c r="C27" s="1">
        <v>44</v>
      </c>
      <c r="E27" s="1">
        <v>29</v>
      </c>
      <c r="F27" s="1">
        <v>31</v>
      </c>
      <c r="J27" s="1">
        <v>29</v>
      </c>
      <c r="K27" s="1">
        <v>34</v>
      </c>
      <c r="L27" s="1">
        <v>34</v>
      </c>
      <c r="Q27" s="1">
        <v>25</v>
      </c>
      <c r="W27" s="1" t="s">
        <v>152</v>
      </c>
    </row>
    <row r="28" spans="3:23" x14ac:dyDescent="0.3">
      <c r="C28" s="1">
        <v>45</v>
      </c>
      <c r="E28" s="1">
        <v>30</v>
      </c>
      <c r="F28" s="1">
        <v>32</v>
      </c>
      <c r="J28" s="1">
        <v>30</v>
      </c>
      <c r="K28" s="1">
        <v>35</v>
      </c>
      <c r="L28" s="1">
        <v>35</v>
      </c>
      <c r="Q28" s="1">
        <v>26</v>
      </c>
      <c r="W28" s="1" t="s">
        <v>153</v>
      </c>
    </row>
    <row r="29" spans="3:23" x14ac:dyDescent="0.3">
      <c r="C29" s="1">
        <v>46</v>
      </c>
      <c r="E29" s="1">
        <v>31</v>
      </c>
      <c r="F29" s="1">
        <v>33</v>
      </c>
      <c r="K29" s="1">
        <v>36</v>
      </c>
      <c r="L29" s="1">
        <v>36</v>
      </c>
      <c r="Q29" s="1">
        <v>27</v>
      </c>
      <c r="W29" s="1" t="s">
        <v>154</v>
      </c>
    </row>
    <row r="30" spans="3:23" x14ac:dyDescent="0.3">
      <c r="C30" s="1">
        <v>47</v>
      </c>
      <c r="E30" s="1">
        <v>32</v>
      </c>
      <c r="F30" s="1">
        <v>34</v>
      </c>
      <c r="K30" s="1">
        <v>37</v>
      </c>
      <c r="L30" s="1">
        <v>37</v>
      </c>
      <c r="Q30" s="1">
        <v>28</v>
      </c>
      <c r="W30" s="1" t="s">
        <v>155</v>
      </c>
    </row>
    <row r="31" spans="3:23" x14ac:dyDescent="0.3">
      <c r="C31" s="1">
        <v>48</v>
      </c>
      <c r="E31" s="1">
        <v>33</v>
      </c>
      <c r="F31" s="1">
        <v>35</v>
      </c>
      <c r="K31" s="1">
        <v>38</v>
      </c>
      <c r="L31" s="1">
        <v>38</v>
      </c>
      <c r="Q31" s="1">
        <v>29</v>
      </c>
      <c r="W31" s="1" t="s">
        <v>156</v>
      </c>
    </row>
    <row r="32" spans="3:23" x14ac:dyDescent="0.3">
      <c r="C32" s="1">
        <v>49</v>
      </c>
      <c r="E32" s="1">
        <v>34</v>
      </c>
      <c r="F32" s="1">
        <v>36</v>
      </c>
      <c r="K32" s="1">
        <v>39</v>
      </c>
      <c r="L32" s="1">
        <v>39</v>
      </c>
      <c r="Q32" s="1">
        <v>30</v>
      </c>
      <c r="W32" s="1" t="s">
        <v>157</v>
      </c>
    </row>
    <row r="33" spans="3:17" x14ac:dyDescent="0.3">
      <c r="C33" s="1">
        <v>50</v>
      </c>
      <c r="E33" s="1">
        <v>35</v>
      </c>
      <c r="F33" s="1">
        <v>37</v>
      </c>
      <c r="K33" s="1">
        <v>40</v>
      </c>
      <c r="L33" s="1">
        <v>40</v>
      </c>
      <c r="Q33" s="1">
        <v>31</v>
      </c>
    </row>
    <row r="34" spans="3:17" x14ac:dyDescent="0.3">
      <c r="C34" s="1">
        <v>51</v>
      </c>
      <c r="E34" s="1">
        <v>36</v>
      </c>
      <c r="F34" s="1">
        <v>38</v>
      </c>
      <c r="Q34" s="1">
        <v>32</v>
      </c>
    </row>
    <row r="35" spans="3:17" x14ac:dyDescent="0.3">
      <c r="C35" s="1">
        <v>52</v>
      </c>
      <c r="E35" s="1">
        <v>37</v>
      </c>
      <c r="F35" s="1">
        <v>39</v>
      </c>
      <c r="Q35" s="1">
        <v>33</v>
      </c>
    </row>
    <row r="36" spans="3:17" x14ac:dyDescent="0.3">
      <c r="C36" s="1">
        <v>53</v>
      </c>
      <c r="E36" s="1">
        <v>38</v>
      </c>
      <c r="F36" s="1">
        <v>40</v>
      </c>
      <c r="Q36" s="1">
        <v>34</v>
      </c>
    </row>
    <row r="37" spans="3:17" x14ac:dyDescent="0.3">
      <c r="C37" s="1">
        <v>54</v>
      </c>
      <c r="E37" s="1">
        <v>39</v>
      </c>
      <c r="F37" s="1">
        <v>41</v>
      </c>
      <c r="Q37" s="1">
        <v>35</v>
      </c>
    </row>
    <row r="38" spans="3:17" x14ac:dyDescent="0.3">
      <c r="C38" s="1">
        <v>55</v>
      </c>
      <c r="E38" s="1">
        <v>40</v>
      </c>
      <c r="F38" s="1">
        <v>42</v>
      </c>
      <c r="Q38" s="1">
        <v>36</v>
      </c>
    </row>
    <row r="39" spans="3:17" x14ac:dyDescent="0.3">
      <c r="C39" s="1">
        <v>56</v>
      </c>
      <c r="E39" s="1">
        <v>41</v>
      </c>
      <c r="F39" s="1">
        <v>43</v>
      </c>
      <c r="Q39" s="1">
        <v>37</v>
      </c>
    </row>
    <row r="40" spans="3:17" x14ac:dyDescent="0.3">
      <c r="C40" s="1">
        <v>57</v>
      </c>
      <c r="E40" s="1">
        <v>42</v>
      </c>
      <c r="F40" s="1">
        <v>44</v>
      </c>
      <c r="Q40" s="1">
        <v>38</v>
      </c>
    </row>
    <row r="41" spans="3:17" x14ac:dyDescent="0.3">
      <c r="C41" s="1">
        <v>58</v>
      </c>
      <c r="E41" s="1">
        <v>43</v>
      </c>
      <c r="F41" s="1">
        <v>45</v>
      </c>
      <c r="Q41" s="1">
        <v>39</v>
      </c>
    </row>
    <row r="42" spans="3:17" x14ac:dyDescent="0.3">
      <c r="C42" s="1">
        <v>59</v>
      </c>
      <c r="E42" s="1">
        <v>44</v>
      </c>
      <c r="F42" s="1">
        <v>46</v>
      </c>
      <c r="Q42" s="1">
        <v>40</v>
      </c>
    </row>
    <row r="43" spans="3:17" x14ac:dyDescent="0.3">
      <c r="C43" s="1">
        <v>60</v>
      </c>
      <c r="E43" s="1">
        <v>45</v>
      </c>
      <c r="F43" s="1">
        <v>47</v>
      </c>
      <c r="Q43" s="1">
        <v>41</v>
      </c>
    </row>
    <row r="44" spans="3:17" x14ac:dyDescent="0.3">
      <c r="E44" s="1">
        <v>46</v>
      </c>
      <c r="F44" s="1">
        <v>48</v>
      </c>
      <c r="Q44" s="1">
        <v>42</v>
      </c>
    </row>
    <row r="45" spans="3:17" x14ac:dyDescent="0.3">
      <c r="E45" s="1">
        <v>47</v>
      </c>
      <c r="F45" s="1">
        <v>49</v>
      </c>
      <c r="Q45" s="1">
        <v>43</v>
      </c>
    </row>
    <row r="46" spans="3:17" x14ac:dyDescent="0.3">
      <c r="E46" s="1">
        <v>48</v>
      </c>
      <c r="F46" s="1">
        <v>50</v>
      </c>
      <c r="Q46" s="1">
        <v>44</v>
      </c>
    </row>
    <row r="47" spans="3:17" x14ac:dyDescent="0.3">
      <c r="E47" s="1">
        <v>49</v>
      </c>
      <c r="F47" s="1">
        <v>51</v>
      </c>
      <c r="Q47" s="1">
        <v>45</v>
      </c>
    </row>
    <row r="48" spans="3:17" x14ac:dyDescent="0.3">
      <c r="E48" s="1">
        <v>50</v>
      </c>
      <c r="F48" s="1">
        <v>52</v>
      </c>
      <c r="Q48" s="1">
        <v>46</v>
      </c>
    </row>
    <row r="49" spans="5:17" x14ac:dyDescent="0.3">
      <c r="E49" s="1">
        <v>51</v>
      </c>
      <c r="F49" s="1">
        <v>53</v>
      </c>
      <c r="Q49" s="1">
        <v>47</v>
      </c>
    </row>
    <row r="50" spans="5:17" x14ac:dyDescent="0.3">
      <c r="E50" s="1">
        <v>52</v>
      </c>
      <c r="F50" s="1">
        <v>54</v>
      </c>
      <c r="Q50" s="1">
        <v>48</v>
      </c>
    </row>
    <row r="51" spans="5:17" x14ac:dyDescent="0.3">
      <c r="E51" s="1">
        <v>53</v>
      </c>
      <c r="F51" s="1">
        <v>55</v>
      </c>
      <c r="Q51" s="1">
        <v>49</v>
      </c>
    </row>
    <row r="52" spans="5:17" x14ac:dyDescent="0.3">
      <c r="E52" s="1">
        <v>54</v>
      </c>
      <c r="F52" s="1">
        <v>56</v>
      </c>
      <c r="Q52" s="1">
        <v>50</v>
      </c>
    </row>
    <row r="53" spans="5:17" x14ac:dyDescent="0.3">
      <c r="E53" s="1">
        <v>55</v>
      </c>
      <c r="F53" s="1">
        <v>57</v>
      </c>
      <c r="Q53" s="1">
        <v>51</v>
      </c>
    </row>
    <row r="54" spans="5:17" x14ac:dyDescent="0.3">
      <c r="E54" s="1">
        <v>56</v>
      </c>
      <c r="F54" s="1">
        <v>58</v>
      </c>
      <c r="Q54" s="1">
        <v>52</v>
      </c>
    </row>
    <row r="55" spans="5:17" x14ac:dyDescent="0.3">
      <c r="E55" s="1">
        <v>57</v>
      </c>
      <c r="F55" s="1">
        <v>59</v>
      </c>
      <c r="Q55" s="1">
        <v>53</v>
      </c>
    </row>
    <row r="56" spans="5:17" x14ac:dyDescent="0.3">
      <c r="E56" s="1">
        <v>58</v>
      </c>
      <c r="F56" s="1">
        <v>60</v>
      </c>
      <c r="Q56" s="1">
        <v>54</v>
      </c>
    </row>
    <row r="57" spans="5:17" x14ac:dyDescent="0.3">
      <c r="E57" s="1">
        <v>59</v>
      </c>
      <c r="F57" s="1">
        <v>61</v>
      </c>
      <c r="Q57" s="1">
        <v>55</v>
      </c>
    </row>
    <row r="58" spans="5:17" x14ac:dyDescent="0.3">
      <c r="E58" s="1">
        <v>60</v>
      </c>
      <c r="F58" s="1">
        <v>62</v>
      </c>
      <c r="Q58" s="1">
        <v>56</v>
      </c>
    </row>
    <row r="59" spans="5:17" x14ac:dyDescent="0.3">
      <c r="E59" s="1">
        <v>61</v>
      </c>
      <c r="F59" s="1">
        <v>63</v>
      </c>
      <c r="Q59" s="1">
        <v>57</v>
      </c>
    </row>
    <row r="60" spans="5:17" x14ac:dyDescent="0.3">
      <c r="E60" s="1">
        <v>62</v>
      </c>
      <c r="F60" s="1">
        <v>64</v>
      </c>
      <c r="Q60" s="1">
        <v>58</v>
      </c>
    </row>
    <row r="61" spans="5:17" x14ac:dyDescent="0.3">
      <c r="E61" s="1">
        <v>63</v>
      </c>
      <c r="F61" s="1">
        <v>65</v>
      </c>
      <c r="Q61" s="1">
        <v>59</v>
      </c>
    </row>
    <row r="62" spans="5:17" x14ac:dyDescent="0.3">
      <c r="E62" s="1">
        <v>64</v>
      </c>
      <c r="F62" s="1">
        <v>66</v>
      </c>
      <c r="Q62" s="1">
        <v>60</v>
      </c>
    </row>
    <row r="63" spans="5:17" x14ac:dyDescent="0.3">
      <c r="E63" s="1">
        <v>65</v>
      </c>
      <c r="F63" s="1">
        <v>67</v>
      </c>
      <c r="Q63" s="1">
        <v>61</v>
      </c>
    </row>
    <row r="64" spans="5:17" x14ac:dyDescent="0.3">
      <c r="E64" s="1">
        <v>66</v>
      </c>
      <c r="F64" s="1">
        <v>68</v>
      </c>
      <c r="Q64" s="1">
        <v>62</v>
      </c>
    </row>
    <row r="65" spans="5:17" x14ac:dyDescent="0.3">
      <c r="E65" s="1">
        <v>67</v>
      </c>
      <c r="F65" s="1">
        <v>69</v>
      </c>
      <c r="Q65" s="1">
        <v>63</v>
      </c>
    </row>
    <row r="66" spans="5:17" x14ac:dyDescent="0.3">
      <c r="E66" s="1">
        <v>68</v>
      </c>
      <c r="F66" s="1">
        <v>70</v>
      </c>
      <c r="Q66" s="1">
        <v>64</v>
      </c>
    </row>
    <row r="67" spans="5:17" x14ac:dyDescent="0.3">
      <c r="E67" s="1">
        <v>69</v>
      </c>
      <c r="F67" s="1">
        <v>71</v>
      </c>
      <c r="Q67" s="1">
        <v>65</v>
      </c>
    </row>
    <row r="68" spans="5:17" x14ac:dyDescent="0.3">
      <c r="E68" s="1">
        <v>70</v>
      </c>
      <c r="F68" s="1">
        <v>72</v>
      </c>
      <c r="Q68" s="1">
        <v>66</v>
      </c>
    </row>
    <row r="69" spans="5:17" x14ac:dyDescent="0.3">
      <c r="E69" s="1">
        <v>71</v>
      </c>
      <c r="F69" s="1">
        <v>73</v>
      </c>
      <c r="Q69" s="1">
        <v>67</v>
      </c>
    </row>
    <row r="70" spans="5:17" x14ac:dyDescent="0.3">
      <c r="E70" s="1">
        <v>72</v>
      </c>
      <c r="F70" s="1">
        <v>74</v>
      </c>
      <c r="Q70" s="1">
        <v>68</v>
      </c>
    </row>
    <row r="71" spans="5:17" x14ac:dyDescent="0.3">
      <c r="E71" s="1">
        <v>73</v>
      </c>
      <c r="F71" s="1">
        <v>75</v>
      </c>
      <c r="Q71" s="1">
        <v>69</v>
      </c>
    </row>
    <row r="72" spans="5:17" x14ac:dyDescent="0.3">
      <c r="E72" s="1">
        <v>74</v>
      </c>
      <c r="F72" s="1">
        <v>76</v>
      </c>
      <c r="Q72" s="1">
        <v>70</v>
      </c>
    </row>
    <row r="73" spans="5:17" x14ac:dyDescent="0.3">
      <c r="E73" s="1">
        <v>75</v>
      </c>
      <c r="F73" s="1">
        <v>77</v>
      </c>
      <c r="Q73" s="1">
        <v>71</v>
      </c>
    </row>
    <row r="74" spans="5:17" x14ac:dyDescent="0.3">
      <c r="E74" s="1">
        <v>76</v>
      </c>
      <c r="F74" s="1">
        <v>78</v>
      </c>
      <c r="Q74" s="1">
        <v>72</v>
      </c>
    </row>
    <row r="75" spans="5:17" x14ac:dyDescent="0.3">
      <c r="E75" s="1">
        <v>77</v>
      </c>
      <c r="F75" s="1">
        <v>79</v>
      </c>
      <c r="Q75" s="1">
        <v>73</v>
      </c>
    </row>
    <row r="76" spans="5:17" x14ac:dyDescent="0.3">
      <c r="E76" s="1">
        <v>78</v>
      </c>
      <c r="F76" s="1">
        <v>80</v>
      </c>
      <c r="Q76" s="1">
        <v>74</v>
      </c>
    </row>
    <row r="77" spans="5:17" x14ac:dyDescent="0.3">
      <c r="E77" s="1">
        <v>79</v>
      </c>
      <c r="F77" s="1">
        <v>81</v>
      </c>
      <c r="Q77" s="1">
        <v>75</v>
      </c>
    </row>
    <row r="78" spans="5:17" x14ac:dyDescent="0.3">
      <c r="E78" s="1">
        <v>80</v>
      </c>
      <c r="F78" s="1">
        <v>82</v>
      </c>
      <c r="Q78" s="1">
        <v>76</v>
      </c>
    </row>
    <row r="79" spans="5:17" x14ac:dyDescent="0.3">
      <c r="E79" s="1">
        <v>81</v>
      </c>
      <c r="F79" s="1">
        <v>83</v>
      </c>
      <c r="Q79" s="1">
        <v>77</v>
      </c>
    </row>
    <row r="80" spans="5:17" x14ac:dyDescent="0.3">
      <c r="E80" s="1">
        <v>82</v>
      </c>
      <c r="F80" s="1">
        <v>84</v>
      </c>
      <c r="Q80" s="1">
        <v>78</v>
      </c>
    </row>
    <row r="81" spans="5:17" x14ac:dyDescent="0.3">
      <c r="E81" s="1">
        <v>83</v>
      </c>
      <c r="F81" s="1">
        <v>85</v>
      </c>
      <c r="Q81" s="1">
        <v>79</v>
      </c>
    </row>
    <row r="82" spans="5:17" x14ac:dyDescent="0.3">
      <c r="E82" s="1">
        <v>84</v>
      </c>
      <c r="F82" s="1">
        <v>86</v>
      </c>
      <c r="Q82" s="1">
        <v>80</v>
      </c>
    </row>
    <row r="83" spans="5:17" x14ac:dyDescent="0.3">
      <c r="E83" s="1">
        <v>85</v>
      </c>
      <c r="F83" s="1">
        <v>87</v>
      </c>
      <c r="Q83" s="1">
        <v>81</v>
      </c>
    </row>
    <row r="84" spans="5:17" x14ac:dyDescent="0.3">
      <c r="E84" s="1">
        <v>86</v>
      </c>
      <c r="F84" s="1">
        <v>88</v>
      </c>
      <c r="Q84" s="1">
        <v>82</v>
      </c>
    </row>
    <row r="85" spans="5:17" x14ac:dyDescent="0.3">
      <c r="E85" s="1">
        <v>87</v>
      </c>
      <c r="F85" s="1">
        <v>89</v>
      </c>
      <c r="Q85" s="1">
        <v>83</v>
      </c>
    </row>
    <row r="86" spans="5:17" x14ac:dyDescent="0.3">
      <c r="E86" s="1">
        <v>88</v>
      </c>
      <c r="F86" s="1">
        <v>90</v>
      </c>
      <c r="Q86" s="1">
        <v>84</v>
      </c>
    </row>
    <row r="87" spans="5:17" x14ac:dyDescent="0.3">
      <c r="E87" s="1">
        <v>89</v>
      </c>
      <c r="F87" s="1">
        <v>91</v>
      </c>
      <c r="Q87" s="1">
        <v>85</v>
      </c>
    </row>
    <row r="88" spans="5:17" x14ac:dyDescent="0.3">
      <c r="E88" s="1">
        <v>90</v>
      </c>
      <c r="F88" s="1">
        <v>92</v>
      </c>
      <c r="Q88" s="1">
        <v>86</v>
      </c>
    </row>
    <row r="89" spans="5:17" x14ac:dyDescent="0.3">
      <c r="E89" s="1">
        <v>91</v>
      </c>
      <c r="F89" s="1">
        <v>93</v>
      </c>
      <c r="Q89" s="1">
        <v>87</v>
      </c>
    </row>
    <row r="90" spans="5:17" x14ac:dyDescent="0.3">
      <c r="E90" s="1">
        <v>92</v>
      </c>
      <c r="F90" s="1">
        <v>94</v>
      </c>
      <c r="Q90" s="1">
        <v>88</v>
      </c>
    </row>
    <row r="91" spans="5:17" x14ac:dyDescent="0.3">
      <c r="E91" s="1">
        <v>93</v>
      </c>
      <c r="F91" s="1">
        <v>95</v>
      </c>
      <c r="Q91" s="1">
        <v>89</v>
      </c>
    </row>
    <row r="92" spans="5:17" x14ac:dyDescent="0.3">
      <c r="E92" s="1">
        <v>94</v>
      </c>
      <c r="F92" s="1">
        <v>96</v>
      </c>
      <c r="Q92" s="1">
        <v>90</v>
      </c>
    </row>
    <row r="93" spans="5:17" x14ac:dyDescent="0.3">
      <c r="E93" s="1">
        <v>95</v>
      </c>
      <c r="F93" s="1">
        <v>97</v>
      </c>
      <c r="Q93" s="1">
        <v>91</v>
      </c>
    </row>
    <row r="94" spans="5:17" x14ac:dyDescent="0.3">
      <c r="E94" s="1">
        <v>96</v>
      </c>
      <c r="F94" s="1">
        <v>98</v>
      </c>
      <c r="Q94" s="1">
        <v>92</v>
      </c>
    </row>
    <row r="95" spans="5:17" x14ac:dyDescent="0.3">
      <c r="E95" s="1">
        <v>97</v>
      </c>
      <c r="F95" s="1">
        <v>99</v>
      </c>
      <c r="Q95" s="1">
        <v>93</v>
      </c>
    </row>
    <row r="96" spans="5:17" x14ac:dyDescent="0.3">
      <c r="E96" s="1">
        <v>98</v>
      </c>
      <c r="F96" s="1">
        <v>100</v>
      </c>
      <c r="Q96" s="1">
        <v>94</v>
      </c>
    </row>
    <row r="97" spans="5:17" x14ac:dyDescent="0.3">
      <c r="E97" s="1">
        <v>99</v>
      </c>
      <c r="Q97" s="1">
        <v>95</v>
      </c>
    </row>
    <row r="98" spans="5:17" x14ac:dyDescent="0.3">
      <c r="E98" s="1">
        <v>100</v>
      </c>
      <c r="Q98" s="1">
        <v>96</v>
      </c>
    </row>
    <row r="99" spans="5:17" x14ac:dyDescent="0.3">
      <c r="Q99" s="1">
        <v>97</v>
      </c>
    </row>
    <row r="100" spans="5:17" x14ac:dyDescent="0.3">
      <c r="Q100" s="1">
        <v>98</v>
      </c>
    </row>
    <row r="101" spans="5:17" x14ac:dyDescent="0.3">
      <c r="Q101" s="1">
        <v>99</v>
      </c>
    </row>
    <row r="102" spans="5:17" x14ac:dyDescent="0.3">
      <c r="Q102" s="1">
        <v>100</v>
      </c>
    </row>
  </sheetData>
  <sheetProtection algorithmName="SHA-512" hashValue="yrsGSBQs0RMH9GR9+Eh9H9cgvPwN/Wud8AG+8JELpqxqs8PonffhB2jzkxBySaibvpZfsWY+OMpuQ19GbTuVOw==" saltValue="jP0gHcLj+gjfdkmjQgb2C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E686-EC4B-4A80-B457-1D583E047972}">
  <dimension ref="A1:B30"/>
  <sheetViews>
    <sheetView workbookViewId="0">
      <selection activeCell="B22" sqref="B22"/>
    </sheetView>
  </sheetViews>
  <sheetFormatPr defaultRowHeight="14.4" x14ac:dyDescent="0.3"/>
  <cols>
    <col min="1" max="1" width="38.88671875" bestFit="1" customWidth="1"/>
    <col min="2" max="2" width="161.77734375" customWidth="1"/>
  </cols>
  <sheetData>
    <row r="1" spans="1:2" x14ac:dyDescent="0.3">
      <c r="A1" s="4" t="s">
        <v>29</v>
      </c>
      <c r="B1" s="4" t="s">
        <v>59</v>
      </c>
    </row>
    <row r="2" spans="1:2" x14ac:dyDescent="0.3">
      <c r="A2" t="s">
        <v>36</v>
      </c>
      <c r="B2" s="30" t="s">
        <v>107</v>
      </c>
    </row>
    <row r="3" spans="1:2" x14ac:dyDescent="0.3">
      <c r="A3" t="s">
        <v>36</v>
      </c>
      <c r="B3" s="30" t="s">
        <v>106</v>
      </c>
    </row>
    <row r="4" spans="1:2" x14ac:dyDescent="0.3">
      <c r="A4" t="s">
        <v>58</v>
      </c>
      <c r="B4" s="30" t="s">
        <v>108</v>
      </c>
    </row>
    <row r="5" spans="1:2" x14ac:dyDescent="0.3">
      <c r="A5" t="s">
        <v>56</v>
      </c>
      <c r="B5" s="30" t="s">
        <v>109</v>
      </c>
    </row>
    <row r="6" spans="1:2" x14ac:dyDescent="0.3">
      <c r="A6" t="s">
        <v>54</v>
      </c>
      <c r="B6" s="30" t="s">
        <v>99</v>
      </c>
    </row>
    <row r="7" spans="1:2" x14ac:dyDescent="0.3">
      <c r="A7" t="s">
        <v>54</v>
      </c>
      <c r="B7" s="30" t="s">
        <v>60</v>
      </c>
    </row>
    <row r="11" spans="1:2" x14ac:dyDescent="0.3">
      <c r="A11" s="4" t="s">
        <v>29</v>
      </c>
      <c r="B11" s="4" t="s">
        <v>110</v>
      </c>
    </row>
    <row r="12" spans="1:2" x14ac:dyDescent="0.3">
      <c r="A12" t="s">
        <v>36</v>
      </c>
      <c r="B12" s="30" t="s">
        <v>112</v>
      </c>
    </row>
    <row r="13" spans="1:2" x14ac:dyDescent="0.3">
      <c r="A13" t="s">
        <v>55</v>
      </c>
      <c r="B13" s="30" t="s">
        <v>83</v>
      </c>
    </row>
    <row r="14" spans="1:2" x14ac:dyDescent="0.3">
      <c r="B14" s="30" t="s">
        <v>84</v>
      </c>
    </row>
    <row r="15" spans="1:2" x14ac:dyDescent="0.3">
      <c r="B15" s="30" t="s">
        <v>85</v>
      </c>
    </row>
    <row r="16" spans="1:2" x14ac:dyDescent="0.3">
      <c r="A16" t="s">
        <v>53</v>
      </c>
      <c r="B16" s="30" t="s">
        <v>102</v>
      </c>
    </row>
    <row r="17" spans="1:2" x14ac:dyDescent="0.3">
      <c r="B17" s="30" t="s">
        <v>104</v>
      </c>
    </row>
    <row r="18" spans="1:2" x14ac:dyDescent="0.3">
      <c r="A18" t="s">
        <v>56</v>
      </c>
      <c r="B18" s="30" t="s">
        <v>98</v>
      </c>
    </row>
    <row r="19" spans="1:2" x14ac:dyDescent="0.3">
      <c r="B19" s="30" t="s">
        <v>86</v>
      </c>
    </row>
    <row r="20" spans="1:2" x14ac:dyDescent="0.3">
      <c r="A20" t="s">
        <v>111</v>
      </c>
      <c r="B20" s="30" t="s">
        <v>113</v>
      </c>
    </row>
    <row r="22" spans="1:2" x14ac:dyDescent="0.3">
      <c r="A22" s="4" t="s">
        <v>29</v>
      </c>
      <c r="B22" s="4" t="s">
        <v>114</v>
      </c>
    </row>
    <row r="23" spans="1:2" ht="28.8" x14ac:dyDescent="0.3">
      <c r="A23" t="s">
        <v>54</v>
      </c>
      <c r="B23" s="30" t="s">
        <v>124</v>
      </c>
    </row>
    <row r="24" spans="1:2" x14ac:dyDescent="0.3">
      <c r="A24" t="s">
        <v>54</v>
      </c>
      <c r="B24" s="30" t="s">
        <v>103</v>
      </c>
    </row>
    <row r="25" spans="1:2" x14ac:dyDescent="0.3">
      <c r="A25" t="s">
        <v>54</v>
      </c>
      <c r="B25" s="30" t="s">
        <v>82</v>
      </c>
    </row>
    <row r="26" spans="1:2" x14ac:dyDescent="0.3">
      <c r="A26" t="s">
        <v>54</v>
      </c>
      <c r="B26" s="30" t="s">
        <v>61</v>
      </c>
    </row>
    <row r="27" spans="1:2" x14ac:dyDescent="0.3">
      <c r="A27" t="s">
        <v>53</v>
      </c>
      <c r="B27" s="30" t="s">
        <v>105</v>
      </c>
    </row>
    <row r="28" spans="1:2" x14ac:dyDescent="0.3">
      <c r="A28" t="s">
        <v>56</v>
      </c>
      <c r="B28" s="30" t="s">
        <v>100</v>
      </c>
    </row>
    <row r="29" spans="1:2" x14ac:dyDescent="0.3">
      <c r="B29" s="30" t="s">
        <v>101</v>
      </c>
    </row>
    <row r="30" spans="1:2" x14ac:dyDescent="0.3">
      <c r="A30" t="s">
        <v>37</v>
      </c>
      <c r="B30" s="30" t="s">
        <v>122</v>
      </c>
    </row>
  </sheetData>
  <sheetProtection algorithmName="SHA-512" hashValue="agCrKPX6bkf6dPWUONqnJkPjd9OB7dU7m52ZT94Z8KZh6GJIvQxPp/6FxRDQO6gcqdtgwsMh3LSP/nByEMn6DA==" saltValue="o6LF4AvLdHdkpltHUrzyFA=="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13</vt:i4>
      </vt:variant>
    </vt:vector>
  </HeadingPairs>
  <TitlesOfParts>
    <vt:vector size="21" baseType="lpstr">
      <vt:lpstr>Uitleg</vt:lpstr>
      <vt:lpstr>Was-wordt lijst</vt:lpstr>
      <vt:lpstr>1. Onderbouwing leenplafond</vt:lpstr>
      <vt:lpstr>2. Toelichting Activa</vt:lpstr>
      <vt:lpstr>3. Aanvraag formulier</vt:lpstr>
      <vt:lpstr>RHB</vt:lpstr>
      <vt:lpstr>Parameters</vt:lpstr>
      <vt:lpstr>Onderhoud</vt:lpstr>
      <vt:lpstr>Activa</vt:lpstr>
      <vt:lpstr>Areaalassets_Infrastructuur</vt:lpstr>
      <vt:lpstr>Computer_hardware_en_software</vt:lpstr>
      <vt:lpstr>Erfpachtrechten</vt:lpstr>
      <vt:lpstr>Gebouwen</vt:lpstr>
      <vt:lpstr>Grond</vt:lpstr>
      <vt:lpstr>Installaties</vt:lpstr>
      <vt:lpstr>Inventaris</vt:lpstr>
      <vt:lpstr>Overige_materiële_vaste_activa</vt:lpstr>
      <vt:lpstr>Vaartuigen</vt:lpstr>
      <vt:lpstr>Verbouwingen</vt:lpstr>
      <vt:lpstr>Vervoermiddelen</vt:lpstr>
      <vt:lpstr>Vliegtuigen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Ramshorst, IG (Irene) van (BZ/RHB)</dc:creator>
  <cp:lastModifiedBy>Luigjes, CF (Chris) (BZ/BBE)</cp:lastModifiedBy>
  <dcterms:created xsi:type="dcterms:W3CDTF">2024-11-27T08:13:02Z</dcterms:created>
  <dcterms:modified xsi:type="dcterms:W3CDTF">2025-01-10T09:10:51Z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ad6b54-f757-49c9-8c83-ef7f8aa67172_Enabled">
    <vt:lpwstr>true</vt:lpwstr>
  </property>
  <property fmtid="{D5CDD505-2E9C-101B-9397-08002B2CF9AE}" pid="3" name="MSIP_Label_35ad6b54-f757-49c9-8c83-ef7f8aa67172_SetDate">
    <vt:lpwstr>2024-11-27T08:23:42Z</vt:lpwstr>
  </property>
  <property fmtid="{D5CDD505-2E9C-101B-9397-08002B2CF9AE}" pid="4" name="MSIP_Label_35ad6b54-f757-49c9-8c83-ef7f8aa67172_Method">
    <vt:lpwstr>Standard</vt:lpwstr>
  </property>
  <property fmtid="{D5CDD505-2E9C-101B-9397-08002B2CF9AE}" pid="5" name="MSIP_Label_35ad6b54-f757-49c9-8c83-ef7f8aa67172_Name">
    <vt:lpwstr>FIN-DGRB-Rijksoverheid</vt:lpwstr>
  </property>
  <property fmtid="{D5CDD505-2E9C-101B-9397-08002B2CF9AE}" pid="6" name="MSIP_Label_35ad6b54-f757-49c9-8c83-ef7f8aa67172_SiteId">
    <vt:lpwstr>84712536-f524-40a0-913b-5d25ba502732</vt:lpwstr>
  </property>
  <property fmtid="{D5CDD505-2E9C-101B-9397-08002B2CF9AE}" pid="7" name="MSIP_Label_35ad6b54-f757-49c9-8c83-ef7f8aa67172_ActionId">
    <vt:lpwstr>56cda74f-37c9-47f5-9e52-ea53cbf9c001</vt:lpwstr>
  </property>
  <property fmtid="{D5CDD505-2E9C-101B-9397-08002B2CF9AE}" pid="8" name="MSIP_Label_35ad6b54-f757-49c9-8c83-ef7f8aa67172_ContentBits">
    <vt:lpwstr>0</vt:lpwstr>
  </property>
</Properties>
</file>